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33-01" sheetId="3" state="visible" r:id="rId3"/>
    <sheet xmlns:r="http://schemas.openxmlformats.org/officeDocument/2006/relationships" name="02-33-02" sheetId="4" state="visible" r:id="rId4"/>
    <sheet xmlns:r="http://schemas.openxmlformats.org/officeDocument/2006/relationships" name="02-33-03" sheetId="5" state="visible" r:id="rId5"/>
    <sheet xmlns:r="http://schemas.openxmlformats.org/officeDocument/2006/relationships" name="02-33-04" sheetId="6" state="visible" r:id="rId6"/>
    <sheet xmlns:r="http://schemas.openxmlformats.org/officeDocument/2006/relationships" name="02-33-05" sheetId="7" state="visible" r:id="rId7"/>
    <sheet xmlns:r="http://schemas.openxmlformats.org/officeDocument/2006/relationships" name="02-33-06" sheetId="8" state="visible" r:id="rId8"/>
    <sheet xmlns:r="http://schemas.openxmlformats.org/officeDocument/2006/relationships" name="02-33-07" sheetId="9" state="visible" r:id="rId9"/>
    <sheet xmlns:r="http://schemas.openxmlformats.org/officeDocument/2006/relationships" name="02-33-08" sheetId="10" state="visible" r:id="rId10"/>
    <sheet xmlns:r="http://schemas.openxmlformats.org/officeDocument/2006/relationships" name="02-33-09" sheetId="11" state="visible" r:id="rId11"/>
    <sheet xmlns:r="http://schemas.openxmlformats.org/officeDocument/2006/relationships" name="02-33-10" sheetId="12" state="visible" r:id="rId12"/>
    <sheet xmlns:r="http://schemas.openxmlformats.org/officeDocument/2006/relationships" name="02-33-11" sheetId="13" state="visible" r:id="rId13"/>
    <sheet xmlns:r="http://schemas.openxmlformats.org/officeDocument/2006/relationships" name="02-33-12" sheetId="14" state="visible" r:id="rId14"/>
    <sheet xmlns:r="http://schemas.openxmlformats.org/officeDocument/2006/relationships" name="02-33-13" sheetId="15" state="visible" r:id="rId15"/>
    <sheet xmlns:r="http://schemas.openxmlformats.org/officeDocument/2006/relationships" name="02-33-14" sheetId="16" state="visible" r:id="rId16"/>
    <sheet xmlns:r="http://schemas.openxmlformats.org/officeDocument/2006/relationships" name="02-33-15" sheetId="17" state="visible" r:id="rId17"/>
    <sheet xmlns:r="http://schemas.openxmlformats.org/officeDocument/2006/relationships" name="02-33-16" sheetId="18" state="visible" r:id="rId18"/>
    <sheet xmlns:r="http://schemas.openxmlformats.org/officeDocument/2006/relationships" name="02-33-17" sheetId="19" state="visible" r:id="rId19"/>
    <sheet xmlns:r="http://schemas.openxmlformats.org/officeDocument/2006/relationships" name="02-33-18" sheetId="20" state="visible" r:id="rId20"/>
    <sheet xmlns:r="http://schemas.openxmlformats.org/officeDocument/2006/relationships" name="02-33-19" sheetId="21" state="visible" r:id="rId21"/>
    <sheet xmlns:r="http://schemas.openxmlformats.org/officeDocument/2006/relationships" name="02-33-20" sheetId="22" state="visible" r:id="rId22"/>
    <sheet xmlns:r="http://schemas.openxmlformats.org/officeDocument/2006/relationships" name="02-33-21" sheetId="23" state="visible" r:id="rId23"/>
    <sheet xmlns:r="http://schemas.openxmlformats.org/officeDocument/2006/relationships" name="02-33-22" sheetId="24" state="visible" r:id="rId24"/>
    <sheet xmlns:r="http://schemas.openxmlformats.org/officeDocument/2006/relationships" name="02-33-23" sheetId="25" state="visible" r:id="rId25"/>
    <sheet xmlns:r="http://schemas.openxmlformats.org/officeDocument/2006/relationships" name="02-33-24" sheetId="26" state="visible" r:id="rId26"/>
    <sheet xmlns:r="http://schemas.openxmlformats.org/officeDocument/2006/relationships" name="02-33-25" sheetId="27" state="visible" r:id="rId27"/>
    <sheet xmlns:r="http://schemas.openxmlformats.org/officeDocument/2006/relationships" name="02-33-26" sheetId="28" state="visible" r:id="rId28"/>
    <sheet xmlns:r="http://schemas.openxmlformats.org/officeDocument/2006/relationships" name="02-33-27" sheetId="29" state="visible" r:id="rId29"/>
    <sheet xmlns:r="http://schemas.openxmlformats.org/officeDocument/2006/relationships" name="02-33-28" sheetId="30" state="visible" r:id="rId30"/>
    <sheet xmlns:r="http://schemas.openxmlformats.org/officeDocument/2006/relationships" name="02-33-29" sheetId="31" state="visible" r:id="rId31"/>
    <sheet xmlns:r="http://schemas.openxmlformats.org/officeDocument/2006/relationships" name="02-33-30" sheetId="32" state="visible" r:id="rId32"/>
    <sheet xmlns:r="http://schemas.openxmlformats.org/officeDocument/2006/relationships" name="02-33-31" sheetId="33" state="visible" r:id="rId33"/>
    <sheet xmlns:r="http://schemas.openxmlformats.org/officeDocument/2006/relationships" name="02-33-32" sheetId="34" state="visible" r:id="rId34"/>
    <sheet xmlns:r="http://schemas.openxmlformats.org/officeDocument/2006/relationships" name="02-33-33" sheetId="35" state="visible" r:id="rId35"/>
    <sheet xmlns:r="http://schemas.openxmlformats.org/officeDocument/2006/relationships" name="02-33-34" sheetId="36" state="visible" r:id="rId36"/>
    <sheet xmlns:r="http://schemas.openxmlformats.org/officeDocument/2006/relationships" name="02-33-35" sheetId="37" state="visible" r:id="rId37"/>
    <sheet xmlns:r="http://schemas.openxmlformats.org/officeDocument/2006/relationships" name="02-33-36" sheetId="38" state="visible" r:id="rId38"/>
    <sheet xmlns:r="http://schemas.openxmlformats.org/officeDocument/2006/relationships" name="02-33-37" sheetId="39" state="visible" r:id="rId39"/>
    <sheet xmlns:r="http://schemas.openxmlformats.org/officeDocument/2006/relationships" name="02-33-38" sheetId="40" state="visible" r:id="rId40"/>
    <sheet xmlns:r="http://schemas.openxmlformats.org/officeDocument/2006/relationships" name="02-33-39" sheetId="41" state="visible" r:id="rId41"/>
    <sheet xmlns:r="http://schemas.openxmlformats.org/officeDocument/2006/relationships" name="02-33-40" sheetId="42" state="visible" r:id="rId42"/>
    <sheet xmlns:r="http://schemas.openxmlformats.org/officeDocument/2006/relationships" name="02-33-41" sheetId="43" state="visible" r:id="rId43"/>
    <sheet xmlns:r="http://schemas.openxmlformats.org/officeDocument/2006/relationships" name="02-33-42" sheetId="44" state="visible" r:id="rId44"/>
    <sheet xmlns:r="http://schemas.openxmlformats.org/officeDocument/2006/relationships" name="02-33-43" sheetId="45" state="visible" r:id="rId45"/>
    <sheet xmlns:r="http://schemas.openxmlformats.org/officeDocument/2006/relationships" name="02-33-44" sheetId="46" state="visible" r:id="rId46"/>
    <sheet xmlns:r="http://schemas.openxmlformats.org/officeDocument/2006/relationships" name="СР-1" sheetId="47" state="visible" r:id="rId47"/>
    <sheet xmlns:r="http://schemas.openxmlformats.org/officeDocument/2006/relationships" name="СР-2" sheetId="48" state="visible" r:id="rId48"/>
    <sheet xmlns:r="http://schemas.openxmlformats.org/officeDocument/2006/relationships" name="СР-3" sheetId="49" state="visible" r:id="rId49"/>
  </sheets>
  <definedNames>
    <definedName name="_xlnm.Print_Titles" localSheetId="0">'ОСРб'!$13:$18</definedName>
    <definedName name="_xlnm.Print_Area" localSheetId="0">'ОСРб'!$A$1:$L$70</definedName>
    <definedName name="_xlnm.Print_Titles" localSheetId="1">'ОСРт'!$13:$18</definedName>
    <definedName name="_xlnm.Print_Area" localSheetId="1">'ОСРт'!$A$1:$L$70</definedName>
    <definedName name="_xlnm.Print_Area" localSheetId="2">'02-33-01'!$A$1:$N$189</definedName>
    <definedName name="_xlnm.Print_Area" localSheetId="3">'02-33-02'!$A$1:$N$117</definedName>
    <definedName name="_xlnm.Print_Area" localSheetId="4">'02-33-03'!$A$1:$N$189</definedName>
    <definedName name="_xlnm.Print_Area" localSheetId="5">'02-33-04'!$A$1:$N$117</definedName>
    <definedName name="_xlnm.Print_Area" localSheetId="6">'02-33-05'!$A$1:$N$189</definedName>
    <definedName name="_xlnm.Print_Area" localSheetId="7">'02-33-06'!$A$1:$N$117</definedName>
    <definedName name="_xlnm.Print_Area" localSheetId="8">'02-33-07'!$A$1:$N$213</definedName>
    <definedName name="_xlnm.Print_Area" localSheetId="9">'02-33-08'!$A$1:$N$144</definedName>
    <definedName name="_xlnm.Print_Area" localSheetId="10">'02-33-09'!$A$1:$N$213</definedName>
    <definedName name="_xlnm.Print_Area" localSheetId="11">'02-33-10'!$A$1:$N$144</definedName>
    <definedName name="_xlnm.Print_Area" localSheetId="12">'02-33-11'!$A$1:$N$213</definedName>
    <definedName name="_xlnm.Print_Area" localSheetId="13">'02-33-12'!$A$1:$N$144</definedName>
    <definedName name="_xlnm.Print_Area" localSheetId="14">'02-33-13'!$A$1:$N$213</definedName>
    <definedName name="_xlnm.Print_Area" localSheetId="15">'02-33-14'!$A$1:$N$144</definedName>
    <definedName name="_xlnm.Print_Area" localSheetId="16">'02-33-15'!$A$1:$N$213</definedName>
    <definedName name="_xlnm.Print_Area" localSheetId="17">'02-33-16'!$A$1:$N$144</definedName>
    <definedName name="_xlnm.Print_Area" localSheetId="18">'02-33-17'!$A$1:$N$229</definedName>
    <definedName name="_xlnm.Print_Area" localSheetId="19">'02-33-18'!$A$1:$N$162</definedName>
    <definedName name="_xlnm.Print_Area" localSheetId="20">'02-33-19'!$A$1:$N$229</definedName>
    <definedName name="_xlnm.Print_Area" localSheetId="21">'02-33-20'!$A$1:$N$162</definedName>
    <definedName name="_xlnm.Print_Area" localSheetId="22">'02-33-21'!$A$1:$N$189</definedName>
    <definedName name="_xlnm.Print_Area" localSheetId="23">'02-33-22'!$A$1:$N$117</definedName>
    <definedName name="_xlnm.Print_Area" localSheetId="24">'02-33-23'!$A$1:$N$229</definedName>
    <definedName name="_xlnm.Print_Area" localSheetId="25">'02-33-24'!$A$1:$N$162</definedName>
    <definedName name="_xlnm.Print_Area" localSheetId="26">'02-33-25'!$A$1:$N$229</definedName>
    <definedName name="_xlnm.Print_Area" localSheetId="27">'02-33-26'!$A$1:$N$162</definedName>
    <definedName name="_xlnm.Print_Area" localSheetId="28">'02-33-27'!$A$1:$N$213</definedName>
    <definedName name="_xlnm.Print_Area" localSheetId="29">'02-33-28'!$A$1:$N$144</definedName>
    <definedName name="_xlnm.Print_Area" localSheetId="30">'02-33-29'!$A$1:$N$197</definedName>
    <definedName name="_xlnm.Print_Area" localSheetId="31">'02-33-30'!$A$1:$N$126</definedName>
    <definedName name="_xlnm.Print_Area" localSheetId="32">'02-33-31'!$A$1:$N$197</definedName>
    <definedName name="_xlnm.Print_Area" localSheetId="33">'02-33-32'!$A$1:$N$126</definedName>
    <definedName name="_xlnm.Print_Area" localSheetId="34">'02-33-33'!$A$1:$N$205</definedName>
    <definedName name="_xlnm.Print_Area" localSheetId="35">'02-33-34'!$A$1:$N$135</definedName>
    <definedName name="_xlnm.Print_Area" localSheetId="36">'02-33-35'!$A$1:$N$213</definedName>
    <definedName name="_xlnm.Print_Area" localSheetId="37">'02-33-36'!$A$1:$N$144</definedName>
    <definedName name="_xlnm.Print_Area" localSheetId="38">'02-33-37'!$A$1:$N$213</definedName>
    <definedName name="_xlnm.Print_Area" localSheetId="39">'02-33-38'!$A$1:$N$144</definedName>
    <definedName name="_xlnm.Print_Area" localSheetId="40">'02-33-39'!$A$1:$N$189</definedName>
    <definedName name="_xlnm.Print_Area" localSheetId="41">'02-33-40'!$A$1:$N$117</definedName>
    <definedName name="_xlnm.Print_Area" localSheetId="42">'02-33-41'!$A$1:$N$213</definedName>
    <definedName name="_xlnm.Print_Area" localSheetId="43">'02-33-42'!$A$1:$N$144</definedName>
    <definedName name="_xlnm.Print_Area" localSheetId="44">'02-33-43'!$A$1:$N$213</definedName>
    <definedName name="_xlnm.Print_Area" localSheetId="45">'02-33-44'!$A$1:$N$144</definedName>
    <definedName name="_xlnm.Print_Area" localSheetId="46">'СР-1'!$A$1:$G$38</definedName>
    <definedName name="_xlnm.Print_Area" localSheetId="47">'СР-2'!$A$1:$K$26</definedName>
    <definedName name="_xlnm.Print_Area" localSheetId="48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9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##0"/>
    <numFmt numFmtId="170" formatCode="###\ ###\ ##0.00"/>
    <numFmt numFmtId="171" formatCode="0.0"/>
    <numFmt numFmtId="172" formatCode="##0.#######"/>
    <numFmt numFmtId="173" formatCode="###\ ##0.#######"/>
    <numFmt numFmtId="174" formatCode="0.00000"/>
    <numFmt numFmtId="175" formatCode="0.000"/>
    <numFmt numFmtId="176" formatCode="0.0000"/>
    <numFmt numFmtId="177" formatCode="##0.###"/>
    <numFmt numFmtId="178" formatCode="#,##0.000"/>
    <numFmt numFmtId="179" formatCode="###\ ##0"/>
    <numFmt numFmtId="180" formatCode="#,##0.0000"/>
    <numFmt numFmtId="181" formatCode="#,##0.00000"/>
    <numFmt numFmtId="182" formatCode="##0.#####"/>
  </numFmts>
  <fonts count="27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Arial"/>
      <charset val="1"/>
      <family val="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</font>
  </fonts>
  <fills count="2">
    <fill>
      <patternFill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>
        <color rgb="FFC0C0C0"/>
      </top>
      <bottom style="thin">
        <color rgb="FFC0C0C0"/>
      </bottom>
      <diagonal/>
    </border>
    <border>
      <left style="thin"/>
      <right style="thin"/>
      <top/>
      <bottom style="thin">
        <color rgb="FFC0C0C0"/>
      </bottom>
      <diagonal/>
    </border>
    <border>
      <left style="thin"/>
      <right style="thin"/>
      <top/>
      <bottom style="thin"/>
      <diagonal/>
    </border>
    <border>
      <left/>
      <right/>
      <top/>
      <bottom style="thin">
        <color indexed="8"/>
      </bottom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1" fillId="0" borderId="0"/>
  </cellStyleXfs>
  <cellXfs count="273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5" pivotButton="0" quotePrefix="0" xfId="0"/>
    <xf numFmtId="0" fontId="1" fillId="0" borderId="6" pivotButton="0" quotePrefix="0" xfId="0"/>
    <xf numFmtId="0" fontId="1" fillId="0" borderId="11" pivotButton="0" quotePrefix="0" xfId="0"/>
    <xf numFmtId="0" fontId="1" fillId="0" borderId="12" pivotButton="0" quotePrefix="0" xfId="0"/>
    <xf numFmtId="0" fontId="1" fillId="0" borderId="10" pivotButton="0" quotePrefix="0" xfId="0"/>
    <xf numFmtId="0" fontId="1" fillId="0" borderId="8" pivotButton="0" quotePrefix="0" xfId="0"/>
    <xf numFmtId="0" fontId="1" fillId="0" borderId="9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165" fontId="2" fillId="0" borderId="3" applyAlignment="1" pivotButton="0" quotePrefix="0" xfId="0">
      <alignment horizontal="left" vertical="top" shrinkToFit="1"/>
    </xf>
    <xf numFmtId="2" fontId="2" fillId="0" borderId="3" applyAlignment="1" pivotButton="0" quotePrefix="0" xfId="0">
      <alignment horizontal="left" vertical="top" shrinkToFit="1"/>
    </xf>
    <xf numFmtId="0" fontId="4" fillId="0" borderId="2" applyAlignment="1" pivotButton="0" quotePrefix="0" xfId="0">
      <alignment horizontal="right" vertical="top" wrapText="1"/>
    </xf>
    <xf numFmtId="0" fontId="0" fillId="0" borderId="11" pivotButton="0" quotePrefix="0" xfId="0"/>
    <xf numFmtId="0" fontId="0" fillId="0" borderId="12" pivotButton="0" quotePrefix="0" xfId="0"/>
    <xf numFmtId="2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165" fontId="2" fillId="0" borderId="4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2" fillId="0" borderId="0" applyAlignment="1" pivotButton="0" quotePrefix="0" xfId="0">
      <alignment horizontal="left"/>
    </xf>
    <xf numFmtId="0" fontId="2" fillId="0" borderId="11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5" applyAlignment="1" pivotButton="0" quotePrefix="0" xfId="0">
      <alignment horizontal="center" vertical="top" wrapText="1"/>
    </xf>
    <xf numFmtId="0" fontId="0" fillId="0" borderId="5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11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6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10" pivotButton="0" quotePrefix="0" xfId="0"/>
    <xf numFmtId="0" fontId="0" fillId="0" borderId="8" pivotButton="0" quotePrefix="0" xfId="0"/>
    <xf numFmtId="0" fontId="0" fillId="0" borderId="9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0" fontId="4" fillId="0" borderId="14" applyAlignment="1" pivotButton="0" quotePrefix="0" xfId="0">
      <alignment horizontal="left" vertical="center" wrapText="1"/>
    </xf>
    <xf numFmtId="0" fontId="0" fillId="0" borderId="14" pivotButton="0" quotePrefix="0" xfId="0"/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4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75" fontId="2" fillId="0" borderId="15" applyAlignment="1" pivotButton="0" quotePrefix="0" xfId="0">
      <alignment horizontal="right" vertical="top" wrapText="1"/>
    </xf>
    <xf numFmtId="176" fontId="2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49" fontId="2" fillId="0" borderId="2" applyAlignment="1" pivotButton="0" quotePrefix="0" xfId="0">
      <alignment horizontal="left" vertical="center" wrapText="1"/>
    </xf>
    <xf numFmtId="171" fontId="4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178" fontId="2" fillId="0" borderId="15" applyAlignment="1" pivotButton="0" quotePrefix="0" xfId="0">
      <alignment horizontal="right" vertical="top" wrapText="1"/>
    </xf>
    <xf numFmtId="3" fontId="4" fillId="0" borderId="15" applyAlignment="1" pivotButton="0" quotePrefix="0" xfId="0">
      <alignment horizontal="right" vertical="top" wrapText="1"/>
    </xf>
    <xf numFmtId="180" fontId="2" fillId="0" borderId="15" applyAlignment="1" pivotButton="0" quotePrefix="0" xfId="0">
      <alignment horizontal="right" vertical="top" wrapText="1"/>
    </xf>
    <xf numFmtId="18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24" applyAlignment="1" pivotButton="0" quotePrefix="0" xfId="0">
      <alignment horizontal="left" wrapText="1"/>
    </xf>
    <xf numFmtId="0" fontId="11" fillId="0" borderId="18" applyAlignment="1" pivotButton="0" quotePrefix="0" xfId="0">
      <alignment horizontal="general" vertical="center" wrapText="1"/>
    </xf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19" applyAlignment="1" pivotButton="0" quotePrefix="0" xfId="0">
      <alignment horizontal="right" vertical="top" wrapText="1"/>
    </xf>
    <xf numFmtId="0" fontId="4" fillId="0" borderId="19" applyAlignment="1" pivotButton="0" quotePrefix="0" xfId="0">
      <alignment horizontal="left" vertical="top" wrapText="1"/>
    </xf>
    <xf numFmtId="0" fontId="4" fillId="0" borderId="19" applyAlignment="1" pivotButton="0" quotePrefix="0" xfId="0">
      <alignment horizontal="right" vertical="top" wrapText="1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6" fillId="0" borderId="20" applyAlignment="1" pivotButton="0" quotePrefix="0" xfId="0">
      <alignment horizontal="left" vertical="top" wrapText="1"/>
    </xf>
    <xf numFmtId="4" fontId="6" fillId="0" borderId="20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22" applyAlignment="1" pivotButton="0" quotePrefix="0" xfId="0">
      <alignment horizontal="right" vertical="top" wrapText="1"/>
    </xf>
    <xf numFmtId="0" fontId="2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right" vertical="top" wrapText="1"/>
    </xf>
    <xf numFmtId="0" fontId="4" fillId="0" borderId="22" applyAlignment="1" pivotButton="0" quotePrefix="0" xfId="0">
      <alignment horizontal="left" vertical="top" wrapText="1"/>
    </xf>
    <xf numFmtId="0" fontId="4" fillId="0" borderId="22" applyAlignment="1" pivotButton="0" quotePrefix="0" xfId="0">
      <alignment horizontal="right" vertical="top" wrapText="1"/>
    </xf>
    <xf numFmtId="49" fontId="4" fillId="0" borderId="23" applyAlignment="1" pivotButton="0" quotePrefix="0" xfId="0">
      <alignment horizontal="right" vertical="top" wrapText="1"/>
    </xf>
    <xf numFmtId="0" fontId="6" fillId="0" borderId="23" applyAlignment="1" pivotButton="0" quotePrefix="0" xfId="0">
      <alignment horizontal="left" vertical="top" wrapText="1"/>
    </xf>
    <xf numFmtId="9" fontId="6" fillId="0" borderId="23" applyAlignment="1" pivotButton="0" quotePrefix="0" xfId="0">
      <alignment horizontal="left" vertical="top" wrapText="1"/>
    </xf>
    <xf numFmtId="0" fontId="6" fillId="0" borderId="23" applyAlignment="1" pivotButton="0" quotePrefix="0" xfId="0">
      <alignment horizontal="right" vertical="top" wrapText="1"/>
    </xf>
    <xf numFmtId="0" fontId="4" fillId="0" borderId="23" applyAlignment="1" pivotButton="0" quotePrefix="0" xfId="0">
      <alignment horizontal="left" vertical="top" wrapText="1"/>
    </xf>
    <xf numFmtId="4" fontId="4" fillId="0" borderId="23" applyAlignment="1" pivotButton="0" quotePrefix="0" xfId="0">
      <alignment horizontal="right" vertical="top" wrapText="1"/>
    </xf>
    <xf numFmtId="4" fontId="4" fillId="0" borderId="19" applyAlignment="1" pivotButton="0" quotePrefix="0" xfId="0">
      <alignment horizontal="right" vertical="top" wrapText="1"/>
    </xf>
    <xf numFmtId="0" fontId="6" fillId="0" borderId="19" applyAlignment="1" pivotButton="0" quotePrefix="0" xfId="0">
      <alignment horizontal="left" vertical="top" wrapText="1"/>
    </xf>
    <xf numFmtId="4" fontId="6" fillId="0" borderId="19" applyAlignment="1" pivotButton="0" quotePrefix="0" xfId="0">
      <alignment horizontal="right" vertical="top" wrapText="1"/>
    </xf>
    <xf numFmtId="4" fontId="12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left" vertical="top"/>
    </xf>
    <xf numFmtId="49" fontId="13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 wrapText="1"/>
    </xf>
    <xf numFmtId="0" fontId="11" fillId="0" borderId="0" applyAlignment="1" pivotButton="0" quotePrefix="0" xfId="0">
      <alignment horizontal="general" vertical="center" wrapText="1"/>
    </xf>
    <xf numFmtId="0" fontId="14" fillId="0" borderId="0" applyAlignment="1" pivotButton="0" quotePrefix="0" xfId="0">
      <alignment horizontal="center" vertical="top" wrapText="1"/>
    </xf>
    <xf numFmtId="0" fontId="15" fillId="0" borderId="1" applyAlignment="1" pivotButton="0" quotePrefix="0" xfId="0">
      <alignment horizontal="left" vertical="top"/>
    </xf>
    <xf numFmtId="0" fontId="15" fillId="0" borderId="18" applyAlignment="1" pivotButton="0" quotePrefix="0" xfId="0">
      <alignment horizontal="left" vertical="top"/>
    </xf>
    <xf numFmtId="0" fontId="12" fillId="0" borderId="19" applyAlignment="1" pivotButton="0" quotePrefix="0" xfId="0">
      <alignment horizontal="center" vertical="center" wrapText="1"/>
    </xf>
    <xf numFmtId="0" fontId="13" fillId="0" borderId="19" applyAlignment="1" pivotButton="0" quotePrefix="0" xfId="0">
      <alignment horizontal="left" vertical="top" wrapText="1"/>
    </xf>
    <xf numFmtId="0" fontId="12" fillId="0" borderId="19" applyAlignment="1" pivotButton="0" quotePrefix="0" xfId="0">
      <alignment horizontal="center" vertical="top" wrapText="1"/>
    </xf>
    <xf numFmtId="4" fontId="12" fillId="0" borderId="19" applyAlignment="1" pivotButton="0" quotePrefix="0" xfId="0">
      <alignment horizontal="right" vertical="top" wrapText="1"/>
    </xf>
    <xf numFmtId="0" fontId="15" fillId="0" borderId="19" applyAlignment="1" pivotButton="0" quotePrefix="0" xfId="0">
      <alignment horizontal="general" vertical="center" wrapText="1"/>
    </xf>
    <xf numFmtId="0" fontId="15" fillId="0" borderId="19" applyAlignment="1" pivotButton="0" quotePrefix="0" xfId="0">
      <alignment horizontal="center" vertical="center" wrapText="1"/>
    </xf>
    <xf numFmtId="2" fontId="12" fillId="0" borderId="19" applyAlignment="1" pivotButton="0" quotePrefix="0" xfId="0">
      <alignment horizontal="center" vertical="center" wrapText="1"/>
    </xf>
    <xf numFmtId="1" fontId="12" fillId="0" borderId="19" applyAlignment="1" pivotButton="0" quotePrefix="0" xfId="0">
      <alignment horizontal="center" vertical="center" wrapText="1"/>
    </xf>
    <xf numFmtId="0" fontId="15" fillId="0" borderId="19" applyAlignment="1" pivotButton="0" quotePrefix="0" xfId="0">
      <alignment horizontal="left" vertical="center" wrapText="1"/>
    </xf>
    <xf numFmtId="1" fontId="15" fillId="0" borderId="19" applyAlignment="1" pivotButton="0" quotePrefix="0" xfId="0">
      <alignment horizontal="center" vertical="center" wrapText="1"/>
    </xf>
    <xf numFmtId="4" fontId="12" fillId="0" borderId="19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general" vertical="bottom"/>
    </xf>
    <xf numFmtId="0" fontId="17" fillId="0" borderId="19" applyAlignment="1" pivotButton="0" quotePrefix="0" xfId="0">
      <alignment horizontal="general" vertical="center" wrapText="1"/>
    </xf>
    <xf numFmtId="4" fontId="17" fillId="0" borderId="19" applyAlignment="1" pivotButton="0" quotePrefix="0" xfId="0">
      <alignment horizontal="center" vertical="center" wrapText="1"/>
    </xf>
    <xf numFmtId="0" fontId="5" fillId="0" borderId="19" applyAlignment="1" pivotButton="0" quotePrefix="0" xfId="0">
      <alignment horizontal="general" vertical="center" wrapText="1"/>
    </xf>
    <xf numFmtId="0" fontId="18" fillId="0" borderId="25" applyAlignment="1" pivotButton="0" quotePrefix="0" xfId="0">
      <alignment horizontal="left" vertical="center" wrapText="1"/>
    </xf>
    <xf numFmtId="4" fontId="12" fillId="0" borderId="18" applyAlignment="1" pivotButton="0" quotePrefix="0" xfId="0">
      <alignment horizontal="center" vertical="center" wrapText="1"/>
    </xf>
    <xf numFmtId="0" fontId="12" fillId="0" borderId="18" applyAlignment="1" pivotButton="0" quotePrefix="0" xfId="0">
      <alignment horizontal="center" vertical="center" wrapText="1"/>
    </xf>
    <xf numFmtId="3" fontId="12" fillId="0" borderId="18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4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general" vertical="center" wrapText="1"/>
    </xf>
    <xf numFmtId="3" fontId="12" fillId="0" borderId="0" applyAlignment="1" pivotButton="0" quotePrefix="0" xfId="0">
      <alignment horizontal="center" vertical="center" wrapText="1"/>
    </xf>
    <xf numFmtId="2" fontId="12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2" fillId="0" borderId="18" applyAlignment="1" pivotButton="0" quotePrefix="0" xfId="0">
      <alignment horizontal="center" vertical="bottom" wrapText="1"/>
    </xf>
    <xf numFmtId="0" fontId="12" fillId="0" borderId="0" applyAlignment="1" pivotButton="0" quotePrefix="0" xfId="0">
      <alignment horizontal="general" vertical="bottom" wrapText="1"/>
    </xf>
    <xf numFmtId="0" fontId="12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general" vertical="center"/>
    </xf>
    <xf numFmtId="0" fontId="16" fillId="0" borderId="0" applyAlignment="1" pivotButton="0" quotePrefix="0" xfId="0">
      <alignment horizontal="left" vertical="center"/>
    </xf>
    <xf numFmtId="0" fontId="19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bottom"/>
    </xf>
    <xf numFmtId="0" fontId="21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3" fillId="0" borderId="0" pivotButton="0" quotePrefix="0" xfId="0"/>
    <xf numFmtId="0" fontId="22" fillId="0" borderId="19" applyAlignment="1" pivotButton="0" quotePrefix="0" xfId="0">
      <alignment horizontal="center" vertical="center" wrapText="1"/>
    </xf>
    <xf numFmtId="0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left" vertical="center"/>
    </xf>
    <xf numFmtId="49" fontId="23" fillId="0" borderId="19" applyAlignment="1" pivotButton="0" quotePrefix="0" xfId="0">
      <alignment horizontal="center" vertical="center"/>
    </xf>
    <xf numFmtId="0" fontId="23" fillId="0" borderId="19" applyAlignment="1" pivotButton="0" quotePrefix="0" xfId="0">
      <alignment horizontal="left" vertical="center" wrapText="1"/>
    </xf>
    <xf numFmtId="0" fontId="23" fillId="0" borderId="19" applyAlignment="1" pivotButton="0" quotePrefix="0" xfId="0">
      <alignment horizontal="center" vertical="center"/>
    </xf>
    <xf numFmtId="1" fontId="23" fillId="0" borderId="19" applyAlignment="1" pivotButton="0" quotePrefix="0" xfId="0">
      <alignment horizontal="center" vertical="center"/>
    </xf>
    <xf numFmtId="0" fontId="23" fillId="0" borderId="28" applyAlignment="1" pivotButton="0" quotePrefix="0" xfId="0">
      <alignment horizontal="center" vertical="center"/>
    </xf>
    <xf numFmtId="0" fontId="23" fillId="0" borderId="27" applyAlignment="1" pivotButton="0" quotePrefix="0" xfId="0">
      <alignment horizontal="center" vertical="center"/>
    </xf>
    <xf numFmtId="0" fontId="21" fillId="0" borderId="19" applyAlignment="1" pivotButton="0" quotePrefix="0" xfId="0">
      <alignment horizontal="left" vertical="center" wrapText="1"/>
    </xf>
    <xf numFmtId="4" fontId="23" fillId="0" borderId="19" applyAlignment="1" pivotButton="0" quotePrefix="0" xfId="0">
      <alignment horizontal="center" vertical="center"/>
    </xf>
    <xf numFmtId="49" fontId="22" fillId="0" borderId="19" applyAlignment="1" pivotButton="0" quotePrefix="0" xfId="0">
      <alignment horizontal="center" vertical="center"/>
    </xf>
    <xf numFmtId="49" fontId="22" fillId="0" borderId="28" applyAlignment="1" pivotButton="0" quotePrefix="0" xfId="0">
      <alignment horizontal="left" vertical="center"/>
    </xf>
    <xf numFmtId="49" fontId="22" fillId="0" borderId="19" applyAlignment="1" pivotButton="0" quotePrefix="0" xfId="0">
      <alignment horizontal="left" vertical="center"/>
    </xf>
    <xf numFmtId="3" fontId="23" fillId="0" borderId="19" applyAlignment="1" pivotButton="0" quotePrefix="0" xfId="0">
      <alignment horizontal="center" vertical="center"/>
    </xf>
    <xf numFmtId="178" fontId="23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left" vertical="center" wrapText="1"/>
    </xf>
    <xf numFmtId="4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general" vertical="center" wrapText="1"/>
    </xf>
    <xf numFmtId="0" fontId="24" fillId="0" borderId="19" applyAlignment="1" pivotButton="0" quotePrefix="0" xfId="0">
      <alignment horizontal="general" vertical="bottom" wrapText="1"/>
    </xf>
    <xf numFmtId="0" fontId="24" fillId="0" borderId="19" applyAlignment="1" pivotButton="0" quotePrefix="0" xfId="0">
      <alignment horizontal="center" vertical="center"/>
    </xf>
    <xf numFmtId="4" fontId="24" fillId="0" borderId="19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general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styles" Target="styles.xml" Id="rId50"/><Relationship Type="http://schemas.openxmlformats.org/officeDocument/2006/relationships/theme" Target="theme/theme1.xml" Id="rId5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70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0.28515625" customWidth="1" min="2" max="2"/>
    <col width="10" customWidth="1" min="3" max="3"/>
    <col width="17.42578125" customWidth="1" min="4" max="4"/>
    <col hidden="1" width="3.42578125" customWidth="1" min="5" max="5"/>
    <col width="11.140625" customWidth="1" min="6" max="6"/>
    <col width="7.85546875" customWidth="1" min="7" max="7"/>
    <col width="8.5703125" customWidth="1" min="8" max="8"/>
    <col width="6.42578125" customWidth="1" min="9" max="9"/>
    <col width="11.140625" customWidth="1" min="10" max="10"/>
    <col width="9.28515625" customWidth="1" min="11" max="11"/>
    <col width="10.42578125" customWidth="1" min="12" max="12"/>
    <col width="9.140625" customWidth="1" min="13" max="16384"/>
  </cols>
  <sheetData>
    <row r="1" ht="19.7" customHeight="1">
      <c r="A1" s="1" t="inlineStr">
        <is>
          <t>ВЛ 500 кВ Зейская ГЭС - Амурская №2</t>
        </is>
      </c>
      <c r="B1" s="2" t="n"/>
      <c r="C1" s="2" t="n"/>
      <c r="D1" s="2" t="n"/>
      <c r="E1" s="2" t="n"/>
    </row>
    <row r="2" ht="19.7" customHeight="1">
      <c r="A2" s="3" t="inlineStr">
        <is>
          <t>(наименование стройки)</t>
        </is>
      </c>
      <c r="B2" s="4" t="n"/>
      <c r="C2" s="4" t="n"/>
      <c r="D2" s="4" t="n"/>
      <c r="E2" s="4" t="n"/>
    </row>
    <row r="3" ht="22.7" customHeight="1">
      <c r="A3" s="5" t="inlineStr">
        <is>
          <t>ОБЪЕКТНЫЙ СМЕТНЫЙ РАСЧЁТ № 02-33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22.7" customHeight="1">
      <c r="A4" s="5" t="inlineStr">
        <is>
          <t>(ОБЪЕКТНАЯ СМЕТА)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 ht="19.7" customHeight="1"/>
    <row r="6" ht="20.65" customHeight="1">
      <c r="A6" s="6" t="inlineStr">
        <is>
          <t xml:space="preserve">на строительство </t>
        </is>
      </c>
      <c r="B6" s="4" t="n"/>
      <c r="C6" s="4" t="n"/>
      <c r="D6" s="7" t="inlineStr">
        <is>
          <t>Расширение просеки ВЛ 220-500 кВ. 33 ВЛ 500 кВ Зейская ГЭС - Амурская №2</t>
        </is>
      </c>
      <c r="E6" s="2" t="n"/>
      <c r="F6" s="2" t="n"/>
      <c r="G6" s="2" t="n"/>
      <c r="H6" s="2" t="n"/>
      <c r="I6" s="2" t="n"/>
      <c r="J6" s="2" t="n"/>
      <c r="K6" s="2" t="n"/>
      <c r="L6" s="2" t="n"/>
    </row>
    <row r="7" ht="19.7" customHeight="1">
      <c r="A7" s="8" t="n"/>
      <c r="B7" s="9" t="n"/>
      <c r="C7" s="3" t="inlineStr">
        <is>
          <t>(наименование объекта)</t>
        </is>
      </c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19.7" customHeight="1">
      <c r="A8" s="10" t="inlineStr">
        <is>
          <t>Сметная стоимость</t>
        </is>
      </c>
      <c r="B8" s="4" t="n"/>
      <c r="C8" s="4" t="n"/>
      <c r="D8" s="11" t="n">
        <f>J66</f>
        <v>4875.00049</v>
      </c>
      <c r="E8" s="2" t="n"/>
      <c r="F8" s="2" t="n"/>
      <c r="G8" s="2" t="n"/>
      <c r="H8" s="2" t="n"/>
      <c r="I8" s="2" t="n"/>
      <c r="J8" s="2" t="n"/>
      <c r="K8" s="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B9" s="4" t="n"/>
      <c r="C9" s="4" t="n"/>
      <c r="D9" s="11" t="n">
        <f>K66</f>
        <v>1681.18693</v>
      </c>
      <c r="E9" s="2" t="n"/>
      <c r="F9" s="2" t="n"/>
      <c r="G9" s="2" t="n"/>
      <c r="H9" s="2" t="n"/>
      <c r="I9" s="2" t="n"/>
      <c r="J9" s="2" t="n"/>
      <c r="K9" s="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B10" s="4" t="n"/>
      <c r="C10" s="4" t="n"/>
      <c r="D10" s="4" t="n"/>
      <c r="E10" s="12" t="n"/>
      <c r="F10" s="2" t="n"/>
      <c r="G10" s="2" t="n"/>
      <c r="H10" s="2" t="n"/>
      <c r="I10" s="2" t="n"/>
      <c r="J10" s="2" t="n"/>
      <c r="K10" s="2" t="n"/>
      <c r="L10" s="2" t="n"/>
    </row>
    <row r="11" ht="22.15" customHeight="1">
      <c r="A11" s="10" t="inlineStr">
        <is>
          <t xml:space="preserve">Составлен(а) в ценах по состоянию на </t>
        </is>
      </c>
      <c r="B11" s="4" t="n"/>
      <c r="C11" s="4" t="n"/>
      <c r="D11" s="4" t="n"/>
      <c r="E11" s="13" t="inlineStr">
        <is>
          <t>1 квартал 2000 г.</t>
        </is>
      </c>
      <c r="F11" s="2" t="n"/>
      <c r="G11" s="2" t="n"/>
      <c r="H11" s="2" t="n"/>
      <c r="I11" s="2" t="n"/>
      <c r="J11" s="2" t="n"/>
      <c r="K11" s="2" t="n"/>
      <c r="L11" s="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15" t="n"/>
      <c r="E13" s="16" t="n"/>
      <c r="F13" s="14" t="inlineStr">
        <is>
          <t>Сметная стоимость</t>
        </is>
      </c>
      <c r="G13" s="17" t="n"/>
      <c r="H13" s="17" t="n"/>
      <c r="I13" s="17" t="n"/>
      <c r="J13" s="18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19" t="n"/>
      <c r="B14" s="19" t="n"/>
      <c r="C14" s="20" t="n"/>
      <c r="D14" s="2" t="n"/>
      <c r="E14" s="21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19" t="n"/>
      <c r="L14" s="19" t="n"/>
    </row>
    <row r="15" hidden="1" ht="19.7" customHeight="1">
      <c r="A15" s="22" t="n"/>
      <c r="B15" s="22" t="n"/>
      <c r="C15" s="22" t="n"/>
      <c r="D15" s="17" t="n"/>
      <c r="E15" s="18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15" t="n"/>
      <c r="E16" s="16" t="n"/>
      <c r="F16" s="14" t="n"/>
      <c r="G16" s="17" t="n"/>
      <c r="H16" s="17" t="n"/>
      <c r="I16" s="17" t="n"/>
      <c r="J16" s="18" t="n"/>
      <c r="K16" s="14" t="n"/>
      <c r="L16" s="14" t="n"/>
    </row>
    <row r="17" hidden="1" ht="73.5" customHeight="1">
      <c r="A17" s="19" t="n"/>
      <c r="B17" s="19" t="n"/>
      <c r="C17" s="20" t="n"/>
      <c r="D17" s="2" t="n"/>
      <c r="E17" s="21" t="n"/>
      <c r="F17" s="14" t="n"/>
      <c r="G17" s="14" t="n"/>
      <c r="H17" s="14" t="n"/>
      <c r="I17" s="14" t="n"/>
      <c r="J17" s="14" t="n"/>
      <c r="K17" s="19" t="n"/>
      <c r="L17" s="19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17" t="n"/>
      <c r="E18" s="18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8" t="n"/>
    </row>
    <row r="20" ht="35.4" customHeight="1">
      <c r="A20" s="24" t="inlineStr">
        <is>
          <t>1</t>
        </is>
      </c>
      <c r="B20" s="25" t="inlineStr">
        <is>
          <t>02-33-01</t>
        </is>
      </c>
      <c r="C20" s="25" t="inlineStr">
        <is>
          <t>33 ВЛ 500 кВ Зейская ГЭС - Амурская №2. Амурская обл. Зейский район (ВОР, поз. 1–14)</t>
        </is>
      </c>
      <c r="D20" s="4" t="n"/>
      <c r="E20" s="4" t="n"/>
      <c r="F20" s="26" t="n">
        <v>26.40746</v>
      </c>
      <c r="G20" s="26" t="n">
        <v>0</v>
      </c>
      <c r="H20" s="26" t="n">
        <v>0</v>
      </c>
      <c r="I20" s="26" t="n">
        <v>0</v>
      </c>
      <c r="J20" s="26" t="n">
        <f>SUM(F20:I20)</f>
        <v>26.40746</v>
      </c>
      <c r="K20" s="26" t="n">
        <v>8.878880000000001</v>
      </c>
      <c r="L20" s="27" t="n"/>
    </row>
    <row r="21" ht="35.4" customHeight="1">
      <c r="A21" s="24" t="inlineStr">
        <is>
          <t>2</t>
        </is>
      </c>
      <c r="B21" s="25" t="inlineStr">
        <is>
          <t>02-33-02</t>
        </is>
      </c>
      <c r="C21" s="25" t="inlineStr">
        <is>
          <t>33 ВЛ 500 кВ Зейская ГЭС - Амурская №2. Амурская обл. Зейский район (ВОР, поз. 1–14)</t>
        </is>
      </c>
      <c r="D21" s="4" t="n"/>
      <c r="E21" s="4" t="n"/>
      <c r="F21" s="26" t="n">
        <v>2.33732</v>
      </c>
      <c r="G21" s="26" t="n">
        <v>0</v>
      </c>
      <c r="H21" s="26" t="n">
        <v>0</v>
      </c>
      <c r="I21" s="26" t="n">
        <v>0</v>
      </c>
      <c r="J21" s="26" t="n">
        <f>SUM(F21:I21)</f>
        <v>2.33732</v>
      </c>
      <c r="K21" s="26" t="n">
        <v>1.01623</v>
      </c>
      <c r="L21" s="27" t="n"/>
    </row>
    <row r="22" ht="42" customHeight="1">
      <c r="A22" s="24" t="inlineStr">
        <is>
          <t>3</t>
        </is>
      </c>
      <c r="B22" s="25" t="inlineStr">
        <is>
          <t>02-33-03</t>
        </is>
      </c>
      <c r="C22" s="25" t="inlineStr">
        <is>
          <t>33 ВЛ 500 кВ Зейская ГЭС - Амурская №2. Свободненское уч. л-во Свободненского л-ва</t>
        </is>
      </c>
      <c r="D22" s="4" t="n"/>
      <c r="E22" s="4" t="n"/>
      <c r="F22" s="26" t="n">
        <v>3.27427</v>
      </c>
      <c r="G22" s="26" t="n">
        <v>0</v>
      </c>
      <c r="H22" s="26" t="n">
        <v>0</v>
      </c>
      <c r="I22" s="26" t="n">
        <v>0</v>
      </c>
      <c r="J22" s="26" t="n">
        <f>SUM(F22:I22)</f>
        <v>3.27427</v>
      </c>
      <c r="K22" s="26" t="n">
        <v>1.056</v>
      </c>
      <c r="L22" s="27" t="n"/>
    </row>
    <row r="23" ht="42" customHeight="1">
      <c r="A23" s="24" t="inlineStr">
        <is>
          <t>4</t>
        </is>
      </c>
      <c r="B23" s="25" t="inlineStr">
        <is>
          <t>02-33-04</t>
        </is>
      </c>
      <c r="C23" s="25" t="inlineStr">
        <is>
          <t>33 ВЛ 500 кВ Зейская ГЭС - Амурская №2. Свободненское уч. л-во Свободненского л-ва</t>
        </is>
      </c>
      <c r="D23" s="4" t="n"/>
      <c r="E23" s="4" t="n"/>
      <c r="F23" s="26" t="n">
        <v>0.32622</v>
      </c>
      <c r="G23" s="26" t="n">
        <v>0</v>
      </c>
      <c r="H23" s="26" t="n">
        <v>0</v>
      </c>
      <c r="I23" s="26" t="n">
        <v>0</v>
      </c>
      <c r="J23" s="26" t="n">
        <f>SUM(F23:I23)</f>
        <v>0.32622</v>
      </c>
      <c r="K23" s="26" t="n">
        <v>0.14183</v>
      </c>
      <c r="L23" s="27" t="n"/>
    </row>
    <row r="24" ht="42" customHeight="1">
      <c r="A24" s="24" t="inlineStr">
        <is>
          <t>5</t>
        </is>
      </c>
      <c r="B24" s="25" t="inlineStr">
        <is>
          <t>02-33-05</t>
        </is>
      </c>
      <c r="C24" s="25" t="inlineStr">
        <is>
          <t>33 ВЛ 500 кВ Зейская ГЭС - Амурская №2.  Зейский р-он Николаевский сельсовет</t>
        </is>
      </c>
      <c r="D24" s="4" t="n"/>
      <c r="E24" s="4" t="n"/>
      <c r="F24" s="26" t="n">
        <v>67.46953000000001</v>
      </c>
      <c r="G24" s="26" t="n">
        <v>0</v>
      </c>
      <c r="H24" s="26" t="n">
        <v>0</v>
      </c>
      <c r="I24" s="26" t="n">
        <v>0</v>
      </c>
      <c r="J24" s="26" t="n">
        <f>SUM(F24:I24)</f>
        <v>67.46953</v>
      </c>
      <c r="K24" s="26" t="n">
        <v>22.85093</v>
      </c>
      <c r="L24" s="27" t="n"/>
    </row>
    <row r="25" ht="42" customHeight="1">
      <c r="A25" s="24" t="inlineStr">
        <is>
          <t>6</t>
        </is>
      </c>
      <c r="B25" s="25" t="inlineStr">
        <is>
          <t>02-33-06</t>
        </is>
      </c>
      <c r="C25" s="25" t="inlineStr">
        <is>
          <t>33 ВЛ 500 кВ Зейская ГЭС - Амурская №2.  Зейский р-он Николаевский сельсовет</t>
        </is>
      </c>
      <c r="D25" s="4" t="n"/>
      <c r="E25" s="4" t="n"/>
      <c r="F25" s="26" t="n">
        <v>5.82052</v>
      </c>
      <c r="G25" s="26" t="n">
        <v>0</v>
      </c>
      <c r="H25" s="26" t="n">
        <v>0</v>
      </c>
      <c r="I25" s="26" t="n">
        <v>0</v>
      </c>
      <c r="J25" s="26" t="n">
        <f>SUM(F25:I25)</f>
        <v>5.82052</v>
      </c>
      <c r="K25" s="26" t="n">
        <v>2.53066</v>
      </c>
      <c r="L25" s="27" t="n"/>
    </row>
    <row r="26" ht="42" customHeight="1">
      <c r="A26" s="24" t="inlineStr">
        <is>
          <t>7</t>
        </is>
      </c>
      <c r="B26" s="25" t="inlineStr">
        <is>
          <t>02-33-07</t>
        </is>
      </c>
      <c r="C26" s="25" t="inlineStr">
        <is>
          <t>33 ВЛ 500 кВ Зейская ГЭС - Амурская №2. Золотогорское уч. л-во Зейского л-ва</t>
        </is>
      </c>
      <c r="D26" s="4" t="n"/>
      <c r="E26" s="4" t="n"/>
      <c r="F26" s="26" t="n">
        <v>183.71379</v>
      </c>
      <c r="G26" s="26" t="n">
        <v>0</v>
      </c>
      <c r="H26" s="26" t="n">
        <v>0</v>
      </c>
      <c r="I26" s="26" t="n">
        <v>0</v>
      </c>
      <c r="J26" s="26" t="n">
        <f>SUM(F26:I26)</f>
        <v>183.71379</v>
      </c>
      <c r="K26" s="26" t="n">
        <v>61.97012</v>
      </c>
      <c r="L26" s="27" t="n"/>
    </row>
    <row r="27" ht="42" customHeight="1">
      <c r="A27" s="24" t="inlineStr">
        <is>
          <t>8</t>
        </is>
      </c>
      <c r="B27" s="25" t="inlineStr">
        <is>
          <t>02-33-08</t>
        </is>
      </c>
      <c r="C27" s="25" t="inlineStr">
        <is>
          <t>33 ВЛ 500 кВ Зейская ГЭС - Амурская №2. Золотогорское уч. л-во Зейского л-ва</t>
        </is>
      </c>
      <c r="D27" s="4" t="n"/>
      <c r="E27" s="4" t="n"/>
      <c r="F27" s="26" t="n">
        <v>16.48427</v>
      </c>
      <c r="G27" s="26" t="n">
        <v>0</v>
      </c>
      <c r="H27" s="26" t="n">
        <v>0</v>
      </c>
      <c r="I27" s="26" t="n">
        <v>0</v>
      </c>
      <c r="J27" s="26" t="n">
        <f>SUM(F27:I27)</f>
        <v>16.48427</v>
      </c>
      <c r="K27" s="26" t="n">
        <v>7.16708</v>
      </c>
      <c r="L27" s="27" t="n"/>
    </row>
    <row r="28" ht="42" customHeight="1">
      <c r="A28" s="24" t="inlineStr">
        <is>
          <t>9</t>
        </is>
      </c>
      <c r="B28" s="25" t="inlineStr">
        <is>
          <t>02-33-09</t>
        </is>
      </c>
      <c r="C28" s="25" t="inlineStr">
        <is>
          <t>33 ВЛ 500 кВ Зейская ГЭС - Амурская №2. Овсянковское уч. л-во Зейского л-ва</t>
        </is>
      </c>
      <c r="D28" s="4" t="n"/>
      <c r="E28" s="4" t="n"/>
      <c r="F28" s="26" t="n">
        <v>903.80698</v>
      </c>
      <c r="G28" s="26" t="n">
        <v>0</v>
      </c>
      <c r="H28" s="26" t="n">
        <v>0</v>
      </c>
      <c r="I28" s="26" t="n">
        <v>0</v>
      </c>
      <c r="J28" s="26" t="n">
        <f>SUM(F28:I28)</f>
        <v>903.80698</v>
      </c>
      <c r="K28" s="26" t="n">
        <v>304.50445</v>
      </c>
      <c r="L28" s="27" t="n"/>
    </row>
    <row r="29" ht="42" customHeight="1">
      <c r="A29" s="24" t="inlineStr">
        <is>
          <t>10</t>
        </is>
      </c>
      <c r="B29" s="25" t="inlineStr">
        <is>
          <t>02-33-10</t>
        </is>
      </c>
      <c r="C29" s="25" t="inlineStr">
        <is>
          <t>33 ВЛ 500 кВ Зейская ГЭС - Амурская №2. Овсянковское уч. л-во Зейского л-ва</t>
        </is>
      </c>
      <c r="D29" s="4" t="n"/>
      <c r="E29" s="4" t="n"/>
      <c r="F29" s="26" t="n">
        <v>81.25819</v>
      </c>
      <c r="G29" s="26" t="n">
        <v>0</v>
      </c>
      <c r="H29" s="26" t="n">
        <v>0</v>
      </c>
      <c r="I29" s="26" t="n">
        <v>0</v>
      </c>
      <c r="J29" s="26" t="n">
        <f>SUM(F29:I29)</f>
        <v>81.25819</v>
      </c>
      <c r="K29" s="26" t="n">
        <v>35.32964</v>
      </c>
      <c r="L29" s="27" t="n"/>
    </row>
    <row r="30" ht="42" customHeight="1">
      <c r="A30" s="24" t="inlineStr">
        <is>
          <t>11</t>
        </is>
      </c>
      <c r="B30" s="25" t="inlineStr">
        <is>
          <t>02-33-11</t>
        </is>
      </c>
      <c r="C30" s="25" t="inlineStr">
        <is>
          <t>33 ВЛ 500 кВ Зейская ГЭС - Амурская №2. Зейский р-он Ивановский сельсовет</t>
        </is>
      </c>
      <c r="D30" s="4" t="n"/>
      <c r="E30" s="4" t="n"/>
      <c r="F30" s="26" t="n">
        <v>33.94599</v>
      </c>
      <c r="G30" s="26" t="n">
        <v>0</v>
      </c>
      <c r="H30" s="26" t="n">
        <v>0</v>
      </c>
      <c r="I30" s="26" t="n">
        <v>0</v>
      </c>
      <c r="J30" s="26" t="n">
        <f>SUM(F30:I30)</f>
        <v>33.94599</v>
      </c>
      <c r="K30" s="26" t="n">
        <v>11.41748</v>
      </c>
      <c r="L30" s="27" t="n"/>
    </row>
    <row r="31" ht="42" customHeight="1">
      <c r="A31" s="24" t="inlineStr">
        <is>
          <t>12</t>
        </is>
      </c>
      <c r="B31" s="25" t="inlineStr">
        <is>
          <t>02-33-12</t>
        </is>
      </c>
      <c r="C31" s="25" t="inlineStr">
        <is>
          <t>33 ВЛ 500 кВ Зейская ГЭС - Амурская №2. Зейский р-он Ивановский сельсовет</t>
        </is>
      </c>
      <c r="D31" s="4" t="n"/>
      <c r="E31" s="4" t="n"/>
      <c r="F31" s="26" t="n">
        <v>3.06751</v>
      </c>
      <c r="G31" s="26" t="n">
        <v>0</v>
      </c>
      <c r="H31" s="26" t="n">
        <v>0</v>
      </c>
      <c r="I31" s="26" t="n">
        <v>0</v>
      </c>
      <c r="J31" s="26" t="n">
        <f>SUM(F31:I31)</f>
        <v>3.06751</v>
      </c>
      <c r="K31" s="26" t="n">
        <v>1.3337</v>
      </c>
      <c r="L31" s="27" t="n"/>
    </row>
    <row r="32" ht="42" customHeight="1">
      <c r="A32" s="24" t="inlineStr">
        <is>
          <t>13</t>
        </is>
      </c>
      <c r="B32" s="25" t="inlineStr">
        <is>
          <t>02-33-13</t>
        </is>
      </c>
      <c r="C32" s="25" t="inlineStr">
        <is>
          <t>33 ВЛ 500 кВ Зейская ГЭС - Амурская №2. Тыгдинское уч. л-во Магдагачинского л-ва</t>
        </is>
      </c>
      <c r="D32" s="4" t="n"/>
      <c r="E32" s="4" t="n"/>
      <c r="F32" s="26" t="n">
        <v>375.281</v>
      </c>
      <c r="G32" s="26" t="n">
        <v>0</v>
      </c>
      <c r="H32" s="26" t="n">
        <v>0</v>
      </c>
      <c r="I32" s="26" t="n">
        <v>0</v>
      </c>
      <c r="J32" s="26" t="n">
        <f>SUM(F32:I32)</f>
        <v>375.281</v>
      </c>
      <c r="K32" s="26" t="n">
        <v>125.90995</v>
      </c>
      <c r="L32" s="27" t="n"/>
    </row>
    <row r="33" ht="42" customHeight="1">
      <c r="A33" s="24" t="inlineStr">
        <is>
          <t>14</t>
        </is>
      </c>
      <c r="B33" s="25" t="inlineStr">
        <is>
          <t>02-33-14</t>
        </is>
      </c>
      <c r="C33" s="25" t="inlineStr">
        <is>
          <t>33 ВЛ 500 кВ Зейская ГЭС - Амурская №2. Тыгдинское уч. л-во Магдагачинского л-ва</t>
        </is>
      </c>
      <c r="D33" s="4" t="n"/>
      <c r="E33" s="4" t="n"/>
      <c r="F33" s="26" t="n">
        <v>34.79503</v>
      </c>
      <c r="G33" s="26" t="n">
        <v>0</v>
      </c>
      <c r="H33" s="26" t="n">
        <v>0</v>
      </c>
      <c r="I33" s="26" t="n">
        <v>0</v>
      </c>
      <c r="J33" s="26" t="n">
        <f>SUM(F33:I33)</f>
        <v>34.79503</v>
      </c>
      <c r="K33" s="26" t="n">
        <v>15.12827</v>
      </c>
      <c r="L33" s="27" t="n"/>
    </row>
    <row r="34" ht="42" customHeight="1">
      <c r="A34" s="24" t="inlineStr">
        <is>
          <t>15</t>
        </is>
      </c>
      <c r="B34" s="25" t="inlineStr">
        <is>
          <t>02-33-15</t>
        </is>
      </c>
      <c r="C34" s="25" t="inlineStr">
        <is>
          <t>33 ВЛ 500 кВ Зейская ГЭС - Амурская №2.  Магдагачинский район Тыгдинский сельсовет</t>
        </is>
      </c>
      <c r="D34" s="4" t="n"/>
      <c r="E34" s="4" t="n"/>
      <c r="F34" s="26" t="n">
        <v>64.96953000000001</v>
      </c>
      <c r="G34" s="26" t="n">
        <v>0</v>
      </c>
      <c r="H34" s="26" t="n">
        <v>0</v>
      </c>
      <c r="I34" s="26" t="n">
        <v>0</v>
      </c>
      <c r="J34" s="26" t="n">
        <f>SUM(F34:I34)</f>
        <v>64.96953</v>
      </c>
      <c r="K34" s="26" t="n">
        <v>21.82741</v>
      </c>
      <c r="L34" s="27" t="n"/>
    </row>
    <row r="35" ht="42" customHeight="1">
      <c r="A35" s="24" t="inlineStr">
        <is>
          <t>16</t>
        </is>
      </c>
      <c r="B35" s="25" t="inlineStr">
        <is>
          <t>02-33-16</t>
        </is>
      </c>
      <c r="C35" s="25" t="inlineStr">
        <is>
          <t>33 ВЛ 500 кВ Зейская ГЭС - Амурская №2.  Магдагачинский район Тыгдинский сельсовет</t>
        </is>
      </c>
      <c r="D35" s="4" t="n"/>
      <c r="E35" s="4" t="n"/>
      <c r="F35" s="26" t="n">
        <v>5.98386</v>
      </c>
      <c r="G35" s="26" t="n">
        <v>0</v>
      </c>
      <c r="H35" s="26" t="n">
        <v>0</v>
      </c>
      <c r="I35" s="26" t="n">
        <v>0</v>
      </c>
      <c r="J35" s="26" t="n">
        <f>SUM(F35:I35)</f>
        <v>5.98386</v>
      </c>
      <c r="K35" s="26" t="n">
        <v>2.60168</v>
      </c>
      <c r="L35" s="27" t="n"/>
    </row>
    <row r="36" ht="35.4" customHeight="1">
      <c r="A36" s="24" t="inlineStr">
        <is>
          <t>17</t>
        </is>
      </c>
      <c r="B36" s="25" t="inlineStr">
        <is>
          <t>02-33-17</t>
        </is>
      </c>
      <c r="C36" s="25" t="inlineStr">
        <is>
          <t>33 ВЛ 500 кВ Зейская ГЭС - Амурская №2. Магдагачинский район, Чалганский сельсовет</t>
        </is>
      </c>
      <c r="D36" s="4" t="n"/>
      <c r="E36" s="4" t="n"/>
      <c r="F36" s="26" t="n">
        <v>82.03497</v>
      </c>
      <c r="G36" s="26" t="n">
        <v>0</v>
      </c>
      <c r="H36" s="26" t="n">
        <v>0</v>
      </c>
      <c r="I36" s="26" t="n">
        <v>0</v>
      </c>
      <c r="J36" s="26" t="n">
        <f>SUM(F36:I36)</f>
        <v>82.03497</v>
      </c>
      <c r="K36" s="26" t="n">
        <v>27.29862</v>
      </c>
      <c r="L36" s="27" t="n"/>
    </row>
    <row r="37" ht="35.4" customHeight="1">
      <c r="A37" s="24" t="inlineStr">
        <is>
          <t>18</t>
        </is>
      </c>
      <c r="B37" s="25" t="inlineStr">
        <is>
          <t>02-33-18</t>
        </is>
      </c>
      <c r="C37" s="25" t="inlineStr">
        <is>
          <t>33 ВЛ 500 кВ Зейская ГЭС - Амурская №2. Магдагачинский район, Чалганский сельсовет</t>
        </is>
      </c>
      <c r="D37" s="4" t="n"/>
      <c r="E37" s="4" t="n"/>
      <c r="F37" s="26" t="n">
        <v>8.049770000000001</v>
      </c>
      <c r="G37" s="26" t="n">
        <v>0</v>
      </c>
      <c r="H37" s="26" t="n">
        <v>0</v>
      </c>
      <c r="I37" s="26" t="n">
        <v>0</v>
      </c>
      <c r="J37" s="26" t="n">
        <f>SUM(F37:I37)</f>
        <v>8.04977</v>
      </c>
      <c r="K37" s="26" t="n">
        <v>3.4999</v>
      </c>
      <c r="L37" s="27" t="n"/>
    </row>
    <row r="38" ht="42" customHeight="1">
      <c r="A38" s="24" t="inlineStr">
        <is>
          <t>19</t>
        </is>
      </c>
      <c r="B38" s="25" t="inlineStr">
        <is>
          <t>02-33-19</t>
        </is>
      </c>
      <c r="C38" s="25" t="inlineStr">
        <is>
          <t>33 ВЛ 500 кВ Зейская ГЭС - Амурская №2. Ушумунское уч. л-во Магдагачинского л-ва</t>
        </is>
      </c>
      <c r="D38" s="4" t="n"/>
      <c r="E38" s="4" t="n"/>
      <c r="F38" s="26" t="n">
        <v>721.73482</v>
      </c>
      <c r="G38" s="26" t="n">
        <v>0</v>
      </c>
      <c r="H38" s="26" t="n">
        <v>0</v>
      </c>
      <c r="I38" s="26" t="n">
        <v>0</v>
      </c>
      <c r="J38" s="26" t="n">
        <f>SUM(F38:I38)</f>
        <v>721.73482</v>
      </c>
      <c r="K38" s="26" t="n">
        <v>242.51981</v>
      </c>
      <c r="L38" s="27" t="n"/>
    </row>
    <row r="39" ht="42" customHeight="1">
      <c r="A39" s="24" t="inlineStr">
        <is>
          <t>20</t>
        </is>
      </c>
      <c r="B39" s="25" t="inlineStr">
        <is>
          <t>02-33-20</t>
        </is>
      </c>
      <c r="C39" s="25" t="inlineStr">
        <is>
          <t>33 ВЛ 500 кВ Зейская ГЭС - Амурская №2. Ушумунское уч. л-во Магдагачинского л-ва</t>
        </is>
      </c>
      <c r="D39" s="4" t="n"/>
      <c r="E39" s="4" t="n"/>
      <c r="F39" s="26" t="n">
        <v>65.10749</v>
      </c>
      <c r="G39" s="26" t="n">
        <v>0</v>
      </c>
      <c r="H39" s="26" t="n">
        <v>0</v>
      </c>
      <c r="I39" s="26" t="n">
        <v>0</v>
      </c>
      <c r="J39" s="26" t="n">
        <f>SUM(F39:I39)</f>
        <v>65.10749</v>
      </c>
      <c r="K39" s="26" t="n">
        <v>28.3076</v>
      </c>
      <c r="L39" s="27" t="n"/>
    </row>
    <row r="40" ht="42" customHeight="1">
      <c r="A40" s="24" t="inlineStr">
        <is>
          <t>21</t>
        </is>
      </c>
      <c r="B40" s="25" t="inlineStr">
        <is>
          <t>02-33-21</t>
        </is>
      </c>
      <c r="C40" s="25" t="inlineStr">
        <is>
          <t>33 ВЛ 500 кВ Зейская ГЭС - Амурская №2.  Магдагачинский р-он гор. Пос. Ушумун</t>
        </is>
      </c>
      <c r="D40" s="4" t="n"/>
      <c r="E40" s="4" t="n"/>
      <c r="F40" s="26" t="n">
        <v>5.08041</v>
      </c>
      <c r="G40" s="26" t="n">
        <v>0</v>
      </c>
      <c r="H40" s="26" t="n">
        <v>0</v>
      </c>
      <c r="I40" s="26" t="n">
        <v>0</v>
      </c>
      <c r="J40" s="26" t="n">
        <f>SUM(F40:I40)</f>
        <v>5.08041</v>
      </c>
      <c r="K40" s="26" t="n">
        <v>1.70796</v>
      </c>
      <c r="L40" s="27" t="n"/>
    </row>
    <row r="41" ht="42" customHeight="1">
      <c r="A41" s="24" t="inlineStr">
        <is>
          <t>22</t>
        </is>
      </c>
      <c r="B41" s="25" t="inlineStr">
        <is>
          <t>02-33-22</t>
        </is>
      </c>
      <c r="C41" s="25" t="inlineStr">
        <is>
          <t>33 ВЛ 500 кВ Зейская ГЭС - Амурская №2.  Магдагачинский р-он гор. Пос. Ушумун</t>
        </is>
      </c>
      <c r="D41" s="4" t="n"/>
      <c r="E41" s="4" t="n"/>
      <c r="F41" s="26" t="n">
        <v>0.4503</v>
      </c>
      <c r="G41" s="26" t="n">
        <v>0</v>
      </c>
      <c r="H41" s="26" t="n">
        <v>0</v>
      </c>
      <c r="I41" s="26" t="n">
        <v>0</v>
      </c>
      <c r="J41" s="26" t="n">
        <f>SUM(F41:I41)</f>
        <v>0.4503</v>
      </c>
      <c r="K41" s="26" t="n">
        <v>0.19578</v>
      </c>
      <c r="L41" s="27" t="n"/>
    </row>
    <row r="42" ht="42" customHeight="1">
      <c r="A42" s="24" t="inlineStr">
        <is>
          <t>23</t>
        </is>
      </c>
      <c r="B42" s="25" t="inlineStr">
        <is>
          <t>02-33-23</t>
        </is>
      </c>
      <c r="C42" s="25" t="inlineStr">
        <is>
          <t>33 ВЛ 500 кВ Зейская ГЭС - Амурская №2. Сивакское уч. л-во Магдагачинского л-ва</t>
        </is>
      </c>
      <c r="D42" s="4" t="n"/>
      <c r="E42" s="4" t="n"/>
      <c r="F42" s="26" t="n">
        <v>289.0301</v>
      </c>
      <c r="G42" s="26" t="n">
        <v>0</v>
      </c>
      <c r="H42" s="26" t="n">
        <v>0</v>
      </c>
      <c r="I42" s="26" t="n">
        <v>0</v>
      </c>
      <c r="J42" s="26" t="n">
        <f>SUM(F42:I42)</f>
        <v>289.0301</v>
      </c>
      <c r="K42" s="26" t="n">
        <v>96.5604</v>
      </c>
      <c r="L42" s="27" t="n"/>
    </row>
    <row r="43" ht="42" customHeight="1">
      <c r="A43" s="24" t="inlineStr">
        <is>
          <t>24</t>
        </is>
      </c>
      <c r="B43" s="25" t="inlineStr">
        <is>
          <t>02-33-24</t>
        </is>
      </c>
      <c r="C43" s="25" t="inlineStr">
        <is>
          <t>33 ВЛ 500 кВ Зейская ГЭС - Амурская №2. Сивакское уч. л-во Магдагачинского л-ва</t>
        </is>
      </c>
      <c r="D43" s="4" t="n"/>
      <c r="E43" s="4" t="n"/>
      <c r="F43" s="26" t="n">
        <v>27.05671</v>
      </c>
      <c r="G43" s="26" t="n">
        <v>0</v>
      </c>
      <c r="H43" s="26" t="n">
        <v>0</v>
      </c>
      <c r="I43" s="26" t="n">
        <v>0</v>
      </c>
      <c r="J43" s="26" t="n">
        <f>SUM(F43:I43)</f>
        <v>27.05671</v>
      </c>
      <c r="K43" s="26" t="n">
        <v>11.76379</v>
      </c>
      <c r="L43" s="27" t="n"/>
    </row>
    <row r="44" ht="42" customHeight="1">
      <c r="A44" s="24" t="inlineStr">
        <is>
          <t>25</t>
        </is>
      </c>
      <c r="B44" s="25" t="inlineStr">
        <is>
          <t>02-33-25</t>
        </is>
      </c>
      <c r="C44" s="25" t="inlineStr">
        <is>
          <t>33 ВЛ 500 кВ Зейская ГЭС - Амурская №2.  Магдагачинский р-он</t>
        </is>
      </c>
      <c r="D44" s="4" t="n"/>
      <c r="E44" s="4" t="n"/>
      <c r="F44" s="26" t="n">
        <v>12.48273</v>
      </c>
      <c r="G44" s="26" t="n">
        <v>0</v>
      </c>
      <c r="H44" s="26" t="n">
        <v>0</v>
      </c>
      <c r="I44" s="26" t="n">
        <v>0</v>
      </c>
      <c r="J44" s="26" t="n">
        <f>SUM(F44:I44)</f>
        <v>12.48273</v>
      </c>
      <c r="K44" s="26" t="n">
        <v>4.19602</v>
      </c>
      <c r="L44" s="27" t="n"/>
    </row>
    <row r="45" ht="42" customHeight="1">
      <c r="A45" s="24" t="inlineStr">
        <is>
          <t>26</t>
        </is>
      </c>
      <c r="B45" s="25" t="inlineStr">
        <is>
          <t>02-33-26</t>
        </is>
      </c>
      <c r="C45" s="25" t="inlineStr">
        <is>
          <t>33 ВЛ 500 кВ Зейская ГЭС - Амурская №2.  Магдагачинский р-он</t>
        </is>
      </c>
      <c r="D45" s="4" t="n"/>
      <c r="E45" s="4" t="n"/>
      <c r="F45" s="26" t="n">
        <v>1.20777</v>
      </c>
      <c r="G45" s="26" t="n">
        <v>0</v>
      </c>
      <c r="H45" s="26" t="n">
        <v>0</v>
      </c>
      <c r="I45" s="26" t="n">
        <v>0</v>
      </c>
      <c r="J45" s="26" t="n">
        <f>SUM(F45:I45)</f>
        <v>1.20777</v>
      </c>
      <c r="K45" s="26" t="n">
        <v>0.52512</v>
      </c>
      <c r="L45" s="27" t="n"/>
    </row>
    <row r="46" ht="42" customHeight="1">
      <c r="A46" s="24" t="inlineStr">
        <is>
          <t>27</t>
        </is>
      </c>
      <c r="B46" s="25" t="inlineStr">
        <is>
          <t>02-33-27</t>
        </is>
      </c>
      <c r="C46" s="25" t="inlineStr">
        <is>
          <t>33 ВЛ 500 кВ Зейская ГЭС - Амурская №2. Мухинское уч. л-во Шимановского л-ва</t>
        </is>
      </c>
      <c r="D46" s="4" t="n"/>
      <c r="E46" s="4" t="n"/>
      <c r="F46" s="26" t="n">
        <v>93.90791</v>
      </c>
      <c r="G46" s="26" t="n">
        <v>0</v>
      </c>
      <c r="H46" s="26" t="n">
        <v>0</v>
      </c>
      <c r="I46" s="26" t="n">
        <v>0</v>
      </c>
      <c r="J46" s="26" t="n">
        <f>SUM(F46:I46)</f>
        <v>93.90791</v>
      </c>
      <c r="K46" s="26" t="n">
        <v>31.12988</v>
      </c>
      <c r="L46" s="27" t="n"/>
    </row>
    <row r="47" ht="42" customHeight="1">
      <c r="A47" s="24" t="inlineStr">
        <is>
          <t>28</t>
        </is>
      </c>
      <c r="B47" s="25" t="inlineStr">
        <is>
          <t>02-33-28</t>
        </is>
      </c>
      <c r="C47" s="25" t="inlineStr">
        <is>
          <t>33 ВЛ 500 кВ Зейская ГЭС - Амурская №2. Мухинское уч. л-во Шимановского л-ва</t>
        </is>
      </c>
      <c r="D47" s="4" t="n"/>
      <c r="E47" s="4" t="n"/>
      <c r="F47" s="26" t="n">
        <v>8.66794</v>
      </c>
      <c r="G47" s="26" t="n">
        <v>0</v>
      </c>
      <c r="H47" s="26" t="n">
        <v>0</v>
      </c>
      <c r="I47" s="26" t="n">
        <v>0</v>
      </c>
      <c r="J47" s="26" t="n">
        <f>SUM(F47:I47)</f>
        <v>8.66794</v>
      </c>
      <c r="K47" s="26" t="n">
        <v>3.76867</v>
      </c>
      <c r="L47" s="27" t="n"/>
    </row>
    <row r="48" ht="42" customHeight="1">
      <c r="A48" s="24" t="inlineStr">
        <is>
          <t>29</t>
        </is>
      </c>
      <c r="B48" s="25" t="inlineStr">
        <is>
          <t>02-33-29</t>
        </is>
      </c>
      <c r="C48" s="25" t="inlineStr">
        <is>
          <t>33 ВЛ 500 кВ Зейская ГЭС - Амурская №2.  Шимановский р-он Мухинский сельсовет</t>
        </is>
      </c>
      <c r="D48" s="4" t="n"/>
      <c r="E48" s="4" t="n"/>
      <c r="F48" s="26" t="n">
        <v>14.60728</v>
      </c>
      <c r="G48" s="26" t="n">
        <v>0</v>
      </c>
      <c r="H48" s="26" t="n">
        <v>0</v>
      </c>
      <c r="I48" s="26" t="n">
        <v>0</v>
      </c>
      <c r="J48" s="26" t="n">
        <f>SUM(F48:I48)</f>
        <v>14.60728</v>
      </c>
      <c r="K48" s="26" t="n">
        <v>4.89266</v>
      </c>
      <c r="L48" s="27" t="n"/>
    </row>
    <row r="49" ht="42" customHeight="1">
      <c r="A49" s="24" t="inlineStr">
        <is>
          <t>30</t>
        </is>
      </c>
      <c r="B49" s="25" t="inlineStr">
        <is>
          <t>02-33-30</t>
        </is>
      </c>
      <c r="C49" s="25" t="inlineStr">
        <is>
          <t>33 ВЛ 500 кВ Зейская ГЭС - Амурская №2.  Шимановский р-он Мухинский сельсовет</t>
        </is>
      </c>
      <c r="D49" s="4" t="n"/>
      <c r="E49" s="4" t="n"/>
      <c r="F49" s="26" t="n">
        <v>1.31322</v>
      </c>
      <c r="G49" s="26" t="n">
        <v>0</v>
      </c>
      <c r="H49" s="26" t="n">
        <v>0</v>
      </c>
      <c r="I49" s="26" t="n">
        <v>0</v>
      </c>
      <c r="J49" s="26" t="n">
        <f>SUM(F49:I49)</f>
        <v>1.31322</v>
      </c>
      <c r="K49" s="26" t="n">
        <v>0.57097</v>
      </c>
      <c r="L49" s="27" t="n"/>
    </row>
    <row r="50" ht="42" customHeight="1">
      <c r="A50" s="24" t="inlineStr">
        <is>
          <t>31</t>
        </is>
      </c>
      <c r="B50" s="25" t="inlineStr">
        <is>
          <t>02-33-31</t>
        </is>
      </c>
      <c r="C50" s="25" t="inlineStr">
        <is>
          <t>33 ВЛ 500 кВ Зейская ГЭС - Амурская №2.  Шимановский р-он Береинский сельсовет</t>
        </is>
      </c>
      <c r="D50" s="4" t="n"/>
      <c r="E50" s="4" t="n"/>
      <c r="F50" s="26" t="n">
        <v>16.04846</v>
      </c>
      <c r="G50" s="26" t="n">
        <v>0</v>
      </c>
      <c r="H50" s="26" t="n">
        <v>0</v>
      </c>
      <c r="I50" s="26" t="n">
        <v>0</v>
      </c>
      <c r="J50" s="26" t="n">
        <f>SUM(F50:I50)</f>
        <v>16.04846</v>
      </c>
      <c r="K50" s="26" t="n">
        <v>5.35633</v>
      </c>
      <c r="L50" s="27" t="n"/>
    </row>
    <row r="51" ht="42" customHeight="1">
      <c r="A51" s="24" t="inlineStr">
        <is>
          <t>32</t>
        </is>
      </c>
      <c r="B51" s="25" t="inlineStr">
        <is>
          <t>02-33-32</t>
        </is>
      </c>
      <c r="C51" s="25" t="inlineStr">
        <is>
          <t>33 ВЛ 500 кВ Зейская ГЭС - Амурская №2.  Шимановский р-он Береинский сельсовет</t>
        </is>
      </c>
      <c r="D51" s="4" t="n"/>
      <c r="E51" s="4" t="n"/>
      <c r="F51" s="26" t="n">
        <v>1.52079</v>
      </c>
      <c r="G51" s="26" t="n">
        <v>0</v>
      </c>
      <c r="H51" s="26" t="n">
        <v>0</v>
      </c>
      <c r="I51" s="26" t="n">
        <v>0</v>
      </c>
      <c r="J51" s="26" t="n">
        <f>SUM(F51:I51)</f>
        <v>1.52079</v>
      </c>
      <c r="K51" s="26" t="n">
        <v>0.66121</v>
      </c>
      <c r="L51" s="27" t="n"/>
    </row>
    <row r="52" ht="55.35" customHeight="1">
      <c r="A52" s="24" t="inlineStr">
        <is>
          <t>33</t>
        </is>
      </c>
      <c r="B52" s="25" t="inlineStr">
        <is>
          <t>02-33-33</t>
        </is>
      </c>
      <c r="C52" s="25" t="inlineStr">
        <is>
          <t>33 ВЛ 500 кВ Зейская ГЭС - Амурская №2.  Шимановский р-он Новогеоргиевский сельсовет</t>
        </is>
      </c>
      <c r="D52" s="4" t="n"/>
      <c r="E52" s="4" t="n"/>
      <c r="F52" s="26" t="n">
        <v>2.45614</v>
      </c>
      <c r="G52" s="26" t="n">
        <v>0</v>
      </c>
      <c r="H52" s="26" t="n">
        <v>0</v>
      </c>
      <c r="I52" s="26" t="n">
        <v>0</v>
      </c>
      <c r="J52" s="26" t="n">
        <f>SUM(F52:I52)</f>
        <v>2.45614</v>
      </c>
      <c r="K52" s="26" t="n">
        <v>0.82522</v>
      </c>
      <c r="L52" s="27" t="n"/>
    </row>
    <row r="53" ht="55.35" customHeight="1">
      <c r="A53" s="24" t="inlineStr">
        <is>
          <t>34</t>
        </is>
      </c>
      <c r="B53" s="25" t="inlineStr">
        <is>
          <t>02-33-34</t>
        </is>
      </c>
      <c r="C53" s="25" t="inlineStr">
        <is>
          <t>33 ВЛ 500 кВ Зейская ГЭС - Амурская №2.  Шимановский р-он Новогеоргиевский сельсовет</t>
        </is>
      </c>
      <c r="D53" s="4" t="n"/>
      <c r="E53" s="4" t="n"/>
      <c r="F53" s="26" t="n">
        <v>0.22711</v>
      </c>
      <c r="G53" s="26" t="n">
        <v>0</v>
      </c>
      <c r="H53" s="26" t="n">
        <v>0</v>
      </c>
      <c r="I53" s="26" t="n">
        <v>0</v>
      </c>
      <c r="J53" s="26" t="n">
        <f>SUM(F53:I53)</f>
        <v>0.22711</v>
      </c>
      <c r="K53" s="26" t="n">
        <v>0.09873999999999999</v>
      </c>
      <c r="L53" s="27" t="n"/>
    </row>
    <row r="54" ht="42" customHeight="1">
      <c r="A54" s="24" t="inlineStr">
        <is>
          <t>35</t>
        </is>
      </c>
      <c r="B54" s="25" t="inlineStr">
        <is>
          <t>02-33-35</t>
        </is>
      </c>
      <c r="C54" s="25" t="inlineStr">
        <is>
          <t>33 ВЛ 500 кВ Зейская ГЭС - Амурская №2. Шимановское уч. л-во Шимановского л-ва</t>
        </is>
      </c>
      <c r="D54" s="4" t="n"/>
      <c r="E54" s="4" t="n"/>
      <c r="F54" s="26" t="n">
        <v>140.51898</v>
      </c>
      <c r="G54" s="26" t="n">
        <v>0</v>
      </c>
      <c r="H54" s="26" t="n">
        <v>0</v>
      </c>
      <c r="I54" s="26" t="n">
        <v>0</v>
      </c>
      <c r="J54" s="26" t="n">
        <f>SUM(F54:I54)</f>
        <v>140.51898</v>
      </c>
      <c r="K54" s="26" t="n">
        <v>47.15561</v>
      </c>
      <c r="L54" s="27" t="n"/>
    </row>
    <row r="55" ht="42" customHeight="1">
      <c r="A55" s="24" t="inlineStr">
        <is>
          <t>36</t>
        </is>
      </c>
      <c r="B55" s="25" t="inlineStr">
        <is>
          <t>02-33-36</t>
        </is>
      </c>
      <c r="C55" s="25" t="inlineStr">
        <is>
          <t>33 ВЛ 500 кВ Зейская ГЭС - Амурская №2. Шимановское уч. л-во Шимановского л-ва</t>
        </is>
      </c>
      <c r="D55" s="4" t="n"/>
      <c r="E55" s="4" t="n"/>
      <c r="F55" s="26" t="n">
        <v>13.10625</v>
      </c>
      <c r="G55" s="26" t="n">
        <v>0</v>
      </c>
      <c r="H55" s="26" t="n">
        <v>0</v>
      </c>
      <c r="I55" s="26" t="n">
        <v>0</v>
      </c>
      <c r="J55" s="26" t="n">
        <f>SUM(F55:I55)</f>
        <v>13.10625</v>
      </c>
      <c r="K55" s="26" t="n">
        <v>5.69837</v>
      </c>
      <c r="L55" s="27" t="n"/>
    </row>
    <row r="56" ht="42" customHeight="1">
      <c r="A56" s="24" t="inlineStr">
        <is>
          <t>37</t>
        </is>
      </c>
      <c r="B56" s="25" t="inlineStr">
        <is>
          <t>02-33-37</t>
        </is>
      </c>
      <c r="C56" s="25" t="inlineStr">
        <is>
          <t>33 ВЛ 500 кВ Зейская ГЭС - Амурская №2. Семеновское уч. л-во Свободненского л-ва</t>
        </is>
      </c>
      <c r="D56" s="4" t="n"/>
      <c r="E56" s="4" t="n"/>
      <c r="F56" s="26" t="n">
        <v>140.20733</v>
      </c>
      <c r="G56" s="26" t="n">
        <v>0</v>
      </c>
      <c r="H56" s="26" t="n">
        <v>0</v>
      </c>
      <c r="I56" s="26" t="n">
        <v>0</v>
      </c>
      <c r="J56" s="26" t="n">
        <f>SUM(F56:I56)</f>
        <v>140.20733</v>
      </c>
      <c r="K56" s="26" t="n">
        <v>46.8452</v>
      </c>
      <c r="L56" s="27" t="n"/>
    </row>
    <row r="57" ht="42" customHeight="1">
      <c r="A57" s="24" t="inlineStr">
        <is>
          <t>38</t>
        </is>
      </c>
      <c r="B57" s="25" t="inlineStr">
        <is>
          <t>02-33-38</t>
        </is>
      </c>
      <c r="C57" s="25" t="inlineStr">
        <is>
          <t>33 ВЛ 500 кВ Зейская ГЭС - Амурская №2. Семеновское уч. л-во Свободненского л-ва</t>
        </is>
      </c>
      <c r="D57" s="4" t="n"/>
      <c r="E57" s="4" t="n"/>
      <c r="F57" s="26" t="n">
        <v>12.98068</v>
      </c>
      <c r="G57" s="26" t="n">
        <v>0</v>
      </c>
      <c r="H57" s="26" t="n">
        <v>0</v>
      </c>
      <c r="I57" s="26" t="n">
        <v>0</v>
      </c>
      <c r="J57" s="26" t="n">
        <f>SUM(F57:I57)</f>
        <v>12.98068</v>
      </c>
      <c r="K57" s="26" t="n">
        <v>5.64377</v>
      </c>
      <c r="L57" s="27" t="n"/>
    </row>
    <row r="58" ht="42" customHeight="1">
      <c r="A58" s="24" t="inlineStr">
        <is>
          <t>39</t>
        </is>
      </c>
      <c r="B58" s="25" t="inlineStr">
        <is>
          <t>02-33-39</t>
        </is>
      </c>
      <c r="C58" s="25" t="inlineStr">
        <is>
          <t>33 ВЛ 500 кВ Зейская ГЭС - Амурская №2.  Свободненский р-он Дмитриевский сельсовет</t>
        </is>
      </c>
      <c r="D58" s="4" t="n"/>
      <c r="E58" s="4" t="n"/>
      <c r="F58" s="26" t="n">
        <v>2.50009</v>
      </c>
      <c r="G58" s="26" t="n">
        <v>0</v>
      </c>
      <c r="H58" s="26" t="n">
        <v>0</v>
      </c>
      <c r="I58" s="26" t="n">
        <v>0</v>
      </c>
      <c r="J58" s="26" t="n">
        <f>SUM(F58:I58)</f>
        <v>2.50009</v>
      </c>
      <c r="K58" s="26" t="n">
        <v>0.83406</v>
      </c>
      <c r="L58" s="27" t="n"/>
    </row>
    <row r="59" ht="42" customHeight="1">
      <c r="A59" s="24" t="inlineStr">
        <is>
          <t>40</t>
        </is>
      </c>
      <c r="B59" s="25" t="inlineStr">
        <is>
          <t>02-33-40</t>
        </is>
      </c>
      <c r="C59" s="25" t="inlineStr">
        <is>
          <t>33 ВЛ 500 кВ Зейская ГЭС - Амурская №2.  Свободненский р-он Дмитриевский сельсовет</t>
        </is>
      </c>
      <c r="D59" s="4" t="n"/>
      <c r="E59" s="4" t="n"/>
      <c r="F59" s="26" t="n">
        <v>0.22421</v>
      </c>
      <c r="G59" s="26" t="n">
        <v>0</v>
      </c>
      <c r="H59" s="26" t="n">
        <v>0</v>
      </c>
      <c r="I59" s="26" t="n">
        <v>0</v>
      </c>
      <c r="J59" s="26" t="n">
        <f>SUM(F59:I59)</f>
        <v>0.22421</v>
      </c>
      <c r="K59" s="26" t="n">
        <v>0.09748</v>
      </c>
      <c r="L59" s="27" t="n"/>
    </row>
    <row r="60" ht="42" customHeight="1">
      <c r="A60" s="24" t="n">
        <v>41</v>
      </c>
      <c r="B60" s="25" t="inlineStr">
        <is>
          <t>02-33-41</t>
        </is>
      </c>
      <c r="C60" s="25" t="inlineStr">
        <is>
          <t>33 ВЛ 500 кВ Зейская ГЭС - Амурская №2. Зейское уч. л‐во Зейского л‐ва</t>
        </is>
      </c>
      <c r="F60" s="28" t="n">
        <v>1246.12871</v>
      </c>
      <c r="G60" s="26" t="n">
        <v>0</v>
      </c>
      <c r="H60" s="26" t="n">
        <v>0</v>
      </c>
      <c r="I60" s="26" t="n">
        <v>0</v>
      </c>
      <c r="J60" s="28" t="n">
        <f>SUM(F60:I60)</f>
        <v>1246.12871</v>
      </c>
      <c r="K60" s="28" t="n">
        <v>422.11014</v>
      </c>
      <c r="L60" s="27" t="n"/>
    </row>
    <row r="61" ht="42" customHeight="1">
      <c r="A61" s="24" t="n">
        <v>42</v>
      </c>
      <c r="B61" s="25" t="inlineStr">
        <is>
          <t>02-33-42</t>
        </is>
      </c>
      <c r="C61" s="25" t="inlineStr">
        <is>
          <t>33 ВЛ 500 кВ Зейская ГЭС - Амурская №2. Зейское уч. л‐во Зейского л‐ва</t>
        </is>
      </c>
      <c r="F61" s="29" t="n">
        <v>113.07575</v>
      </c>
      <c r="G61" s="29" t="n">
        <v>0</v>
      </c>
      <c r="H61" s="29" t="n">
        <v>0</v>
      </c>
      <c r="I61" s="29" t="n">
        <v>0</v>
      </c>
      <c r="J61" s="29" t="n">
        <f>SUM(F61:I61)</f>
        <v>113.07575</v>
      </c>
      <c r="K61" s="29" t="n">
        <v>49.16337</v>
      </c>
      <c r="L61" s="27" t="n"/>
    </row>
    <row r="62" ht="42" customHeight="1">
      <c r="A62" s="24" t="n">
        <v>43</v>
      </c>
      <c r="B62" s="25" t="inlineStr">
        <is>
          <t>02-33-43</t>
        </is>
      </c>
      <c r="C62" s="25" t="inlineStr">
        <is>
          <t>33 ВЛ 500 кВ Зейская ГЭС - Амурская №2. Амурская обл. Зейский район (ВОР, поз. 15–34)</t>
        </is>
      </c>
      <c r="F62" s="28" t="n">
        <v>42.29703</v>
      </c>
      <c r="G62" s="26" t="n">
        <v>0</v>
      </c>
      <c r="H62" s="26" t="n">
        <v>0</v>
      </c>
      <c r="I62" s="26" t="n">
        <v>0</v>
      </c>
      <c r="J62" s="28" t="n">
        <f>SUM(F62:I62)</f>
        <v>42.29703</v>
      </c>
      <c r="K62" s="28" t="n">
        <v>14.34113</v>
      </c>
      <c r="L62" s="27" t="n"/>
    </row>
    <row r="63" ht="42" customHeight="1">
      <c r="A63" s="24" t="n">
        <v>44</v>
      </c>
      <c r="B63" s="25" t="inlineStr">
        <is>
          <t>02-33-44</t>
        </is>
      </c>
      <c r="C63" s="25" t="inlineStr">
        <is>
          <t>33 ВЛ 500 кВ Зейская ГЭС - Амурская №2. Амурская обл. Зейский район (ВОР, поз. 15–34)</t>
        </is>
      </c>
      <c r="F63" s="29" t="n">
        <v>4.03607</v>
      </c>
      <c r="G63" s="29" t="n">
        <v>0</v>
      </c>
      <c r="H63" s="29" t="n">
        <v>0</v>
      </c>
      <c r="I63" s="29" t="n">
        <v>0</v>
      </c>
      <c r="J63" s="29" t="n">
        <f>SUM(F63:I63)</f>
        <v>4.03607</v>
      </c>
      <c r="K63" s="29" t="n">
        <v>1.75481</v>
      </c>
      <c r="L63" s="27" t="n"/>
    </row>
    <row r="64" ht="19.7" customHeight="1">
      <c r="A64" s="23" t="n">
        <v>45</v>
      </c>
      <c r="B64" s="30" t="inlineStr">
        <is>
          <t>Итого по разделу: Локальные сметы</t>
        </is>
      </c>
      <c r="C64" s="31" t="n"/>
      <c r="D64" s="31" t="n"/>
      <c r="E64" s="32" t="n"/>
      <c r="F64" s="33" t="n">
        <f>SUM(F20:F63)</f>
        <v>4875.00049</v>
      </c>
      <c r="G64" s="33" t="n">
        <f>SUM(G20:G63)</f>
        <v>0</v>
      </c>
      <c r="H64" s="33" t="n">
        <f>SUM(H20:H63)</f>
        <v>0</v>
      </c>
      <c r="I64" s="33" t="n">
        <f>SUM(I20:I63)</f>
        <v>0</v>
      </c>
      <c r="J64" s="33" t="n">
        <f>SUM(J20:J63)</f>
        <v>4875.00049</v>
      </c>
      <c r="K64" s="33" t="n">
        <f>SUM(K20:K63)</f>
        <v>1681.18693</v>
      </c>
      <c r="L64" s="34" t="n"/>
    </row>
    <row r="65" ht="19.7" customHeight="1">
      <c r="A65" s="23" t="inlineStr">
        <is>
          <t>Всего по смете</t>
        </is>
      </c>
      <c r="B65" s="31" t="n"/>
      <c r="C65" s="31" t="n"/>
      <c r="D65" s="31" t="n"/>
      <c r="E65" s="31" t="n"/>
      <c r="F65" s="31" t="n"/>
      <c r="G65" s="31" t="n"/>
      <c r="H65" s="31" t="n"/>
      <c r="I65" s="31" t="n"/>
      <c r="J65" s="31" t="n"/>
      <c r="K65" s="31" t="n"/>
      <c r="L65" s="32" t="n"/>
    </row>
    <row r="66" ht="22.5" customHeight="1">
      <c r="A66" s="23" t="n"/>
      <c r="B66" s="30" t="inlineStr">
        <is>
          <t>Всего по смете</t>
        </is>
      </c>
      <c r="C66" s="31" t="n"/>
      <c r="D66" s="31" t="n"/>
      <c r="E66" s="32" t="n"/>
      <c r="F66" s="33" t="n">
        <f>SUM(F20:F63)</f>
        <v>4875.00049</v>
      </c>
      <c r="G66" s="33" t="n">
        <f>SUM(G20:G63)</f>
        <v>0</v>
      </c>
      <c r="H66" s="33" t="n">
        <f>SUM(H20:H63)</f>
        <v>0</v>
      </c>
      <c r="I66" s="33" t="n">
        <f>SUM(I20:I63)</f>
        <v>0</v>
      </c>
      <c r="J66" s="33" t="n">
        <f>SUM(J20:J63)</f>
        <v>4875.00049</v>
      </c>
      <c r="K66" s="33" t="n">
        <f>SUM(K20:K63)</f>
        <v>1681.18693</v>
      </c>
      <c r="L66" s="34" t="n"/>
    </row>
    <row r="67" ht="19.7" customHeight="1">
      <c r="A67" s="35" t="inlineStr">
        <is>
          <t>Составил</t>
        </is>
      </c>
      <c r="C67" s="36" t="inlineStr">
        <is>
          <t>Григорова И. А.</t>
        </is>
      </c>
      <c r="D67" s="37" t="n"/>
      <c r="E67" s="37" t="n"/>
      <c r="F67" s="37" t="n"/>
      <c r="G67" s="37" t="n"/>
      <c r="H67" s="37" t="n"/>
      <c r="I67" s="37" t="n"/>
      <c r="J67" s="37" t="n"/>
      <c r="K67" s="37" t="n"/>
      <c r="L67" s="37" t="n"/>
    </row>
    <row r="68" ht="19.7" customHeight="1">
      <c r="A68" s="38" t="n"/>
      <c r="B68" s="39" t="n"/>
      <c r="C68" s="40" t="n"/>
    </row>
    <row r="69" ht="19.7" customHeight="1">
      <c r="A69" s="35" t="inlineStr">
        <is>
          <t>Проверил</t>
        </is>
      </c>
      <c r="C69" s="36" t="inlineStr">
        <is>
          <t>Черкасов А. В.</t>
        </is>
      </c>
      <c r="D69" s="37" t="n"/>
      <c r="E69" s="37" t="n"/>
      <c r="F69" s="37" t="n"/>
      <c r="G69" s="37" t="n"/>
      <c r="H69" s="37" t="n"/>
      <c r="I69" s="37" t="n"/>
      <c r="J69" s="37" t="n"/>
      <c r="K69" s="37" t="n"/>
      <c r="L69" s="37" t="n"/>
    </row>
    <row r="70" ht="19.7" customHeight="1">
      <c r="A70" s="41" t="n"/>
      <c r="B70" s="42" t="n"/>
      <c r="C70" s="40" t="n"/>
    </row>
    <row r="71" ht="19.7" customHeight="1"/>
  </sheetData>
  <mergeCells count="83">
    <mergeCell ref="C44:E44"/>
    <mergeCell ref="C13:E14"/>
    <mergeCell ref="C31:E31"/>
    <mergeCell ref="C40:E40"/>
    <mergeCell ref="C7:L7"/>
    <mergeCell ref="A1:E1"/>
    <mergeCell ref="A16:A17"/>
    <mergeCell ref="C21:E21"/>
    <mergeCell ref="C51:E51"/>
    <mergeCell ref="C60:E60"/>
    <mergeCell ref="B13:B14"/>
    <mergeCell ref="C23:E23"/>
    <mergeCell ref="C16:E17"/>
    <mergeCell ref="C57:E57"/>
    <mergeCell ref="E11:L11"/>
    <mergeCell ref="C18:E18"/>
    <mergeCell ref="C49:E49"/>
    <mergeCell ref="C34:E34"/>
    <mergeCell ref="C42:E42"/>
    <mergeCell ref="A6:C6"/>
    <mergeCell ref="L16:L17"/>
    <mergeCell ref="C20:E20"/>
    <mergeCell ref="C25:E25"/>
    <mergeCell ref="C70:L70"/>
    <mergeCell ref="C22:E22"/>
    <mergeCell ref="B64:E64"/>
    <mergeCell ref="C59:E59"/>
    <mergeCell ref="A3:L3"/>
    <mergeCell ref="C46:E46"/>
    <mergeCell ref="C52:E52"/>
    <mergeCell ref="C61:E61"/>
    <mergeCell ref="C39:E39"/>
    <mergeCell ref="E10:L10"/>
    <mergeCell ref="C48:E48"/>
    <mergeCell ref="A11:D11"/>
    <mergeCell ref="A4:L4"/>
    <mergeCell ref="C32:E32"/>
    <mergeCell ref="C38:E38"/>
    <mergeCell ref="B66:E66"/>
    <mergeCell ref="C15:E15"/>
    <mergeCell ref="C24:E24"/>
    <mergeCell ref="C33:E33"/>
    <mergeCell ref="D8:K8"/>
    <mergeCell ref="C26:E26"/>
    <mergeCell ref="B16:B17"/>
    <mergeCell ref="C35:E35"/>
    <mergeCell ref="C63:E63"/>
    <mergeCell ref="C50:E50"/>
    <mergeCell ref="C55:E55"/>
    <mergeCell ref="C67:L67"/>
    <mergeCell ref="A10:D10"/>
    <mergeCell ref="A69:B69"/>
    <mergeCell ref="C36:E36"/>
    <mergeCell ref="C69:L69"/>
    <mergeCell ref="C28:E28"/>
    <mergeCell ref="A2:E2"/>
    <mergeCell ref="C37:E37"/>
    <mergeCell ref="A13:A14"/>
    <mergeCell ref="C30:E30"/>
    <mergeCell ref="C62:E62"/>
    <mergeCell ref="K16:K17"/>
    <mergeCell ref="A67:B67"/>
    <mergeCell ref="C54:E54"/>
    <mergeCell ref="L13:L14"/>
    <mergeCell ref="C41:E41"/>
    <mergeCell ref="F16:J16"/>
    <mergeCell ref="C56:E56"/>
    <mergeCell ref="C43:E43"/>
    <mergeCell ref="C27:E27"/>
    <mergeCell ref="A65:L65"/>
    <mergeCell ref="A8:C8"/>
    <mergeCell ref="C68:L68"/>
    <mergeCell ref="A19:L19"/>
    <mergeCell ref="C53:E53"/>
    <mergeCell ref="A9:C9"/>
    <mergeCell ref="K13:K14"/>
    <mergeCell ref="F13:J13"/>
    <mergeCell ref="C58:E58"/>
    <mergeCell ref="D9:K9"/>
    <mergeCell ref="C45:E45"/>
    <mergeCell ref="C29:E29"/>
    <mergeCell ref="D6:L6"/>
    <mergeCell ref="C47:E47"/>
  </mergeCells>
  <pageMargins left="0.5905511811023623" right="0.1968503937007874" top="0.7874015748031497" bottom="0.5905511811023623" header="0.1968503937007874" footer="0.1968503937007874"/>
  <pageSetup orientation="portrait" paperSize="9" fitToHeight="3" fitToWidth="1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70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10.28515625" customWidth="1" min="2" max="2"/>
    <col width="10" customWidth="1" min="3" max="3"/>
    <col width="17.42578125" customWidth="1" min="4" max="4"/>
    <col hidden="1" width="3.42578125" customWidth="1" min="5" max="5"/>
    <col width="11.140625" customWidth="1" min="6" max="6"/>
    <col width="7.85546875" customWidth="1" min="7" max="7"/>
    <col width="8.5703125" customWidth="1" min="8" max="8"/>
    <col width="6.42578125" customWidth="1" min="9" max="9"/>
    <col width="11.140625" customWidth="1" min="10" max="10"/>
    <col width="9.28515625" customWidth="1" min="11" max="11"/>
    <col width="10.42578125" customWidth="1" min="12" max="12"/>
    <col width="9.140625" customWidth="1" min="13" max="16384"/>
  </cols>
  <sheetData>
    <row r="1" ht="19.7" customHeight="1">
      <c r="A1" s="1" t="inlineStr">
        <is>
          <t>ВЛ 500 кВ Зейская ГЭС - Амурская №2</t>
        </is>
      </c>
      <c r="B1" s="2" t="n"/>
      <c r="C1" s="2" t="n"/>
      <c r="D1" s="2" t="n"/>
      <c r="E1" s="2" t="n"/>
    </row>
    <row r="2" ht="19.7" customHeight="1">
      <c r="A2" s="3" t="inlineStr">
        <is>
          <t>(наименование стройки)</t>
        </is>
      </c>
      <c r="B2" s="4" t="n"/>
      <c r="C2" s="4" t="n"/>
      <c r="D2" s="4" t="n"/>
      <c r="E2" s="4" t="n"/>
    </row>
    <row r="3" ht="22.7" customHeight="1">
      <c r="A3" s="5" t="inlineStr">
        <is>
          <t>ОБЪЕКТНЫЙ СМЕТНЫЙ РАСЧЁТ № 02-33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22.7" customHeight="1">
      <c r="A4" s="5" t="inlineStr">
        <is>
          <t>(ОБЪЕКТНАЯ СМЕТА)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 ht="19.7" customHeight="1"/>
    <row r="6" ht="20.65" customHeight="1">
      <c r="A6" s="6" t="inlineStr">
        <is>
          <t xml:space="preserve">на строительство </t>
        </is>
      </c>
      <c r="B6" s="4" t="n"/>
      <c r="C6" s="4" t="n"/>
      <c r="D6" s="7" t="inlineStr">
        <is>
          <t>Расширение просеки ВЛ 220-500 кВ. 33 ВЛ 500 кВ Зейская ГЭС - Амурская №2</t>
        </is>
      </c>
      <c r="E6" s="2" t="n"/>
      <c r="F6" s="2" t="n"/>
      <c r="G6" s="2" t="n"/>
      <c r="H6" s="2" t="n"/>
      <c r="I6" s="2" t="n"/>
      <c r="J6" s="2" t="n"/>
      <c r="K6" s="2" t="n"/>
      <c r="L6" s="2" t="n"/>
    </row>
    <row r="7" ht="19.7" customHeight="1">
      <c r="A7" s="8" t="n"/>
      <c r="B7" s="9" t="n"/>
      <c r="C7" s="3" t="inlineStr">
        <is>
          <t>(наименование объекта)</t>
        </is>
      </c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19.7" customHeight="1">
      <c r="A8" s="10" t="inlineStr">
        <is>
          <t>Сметная стоимость</t>
        </is>
      </c>
      <c r="B8" s="4" t="n"/>
      <c r="C8" s="4" t="n"/>
      <c r="D8" s="11" t="n">
        <f>J66</f>
        <v>285915.8277</v>
      </c>
      <c r="E8" s="2" t="n"/>
      <c r="F8" s="2" t="n"/>
      <c r="G8" s="2" t="n"/>
      <c r="H8" s="2" t="n"/>
      <c r="I8" s="2" t="n"/>
      <c r="J8" s="2" t="n"/>
      <c r="K8" s="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B9" s="4" t="n"/>
      <c r="C9" s="4" t="n"/>
      <c r="D9" s="11" t="n">
        <f>K66</f>
        <v>119801.3808</v>
      </c>
      <c r="E9" s="2" t="n"/>
      <c r="F9" s="2" t="n"/>
      <c r="G9" s="2" t="n"/>
      <c r="H9" s="2" t="n"/>
      <c r="I9" s="2" t="n"/>
      <c r="J9" s="2" t="n"/>
      <c r="K9" s="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B10" s="4" t="n"/>
      <c r="C10" s="4" t="n"/>
      <c r="D10" s="4" t="n"/>
      <c r="E10" s="12" t="n"/>
      <c r="F10" s="2" t="n"/>
      <c r="G10" s="2" t="n"/>
      <c r="H10" s="2" t="n"/>
      <c r="I10" s="2" t="n"/>
      <c r="J10" s="2" t="n"/>
      <c r="K10" s="2" t="n"/>
      <c r="L10" s="2" t="n"/>
    </row>
    <row r="11" ht="22.15" customHeight="1">
      <c r="A11" s="10" t="inlineStr">
        <is>
          <t xml:space="preserve">Составлен(а) в ценах по состоянию на </t>
        </is>
      </c>
      <c r="B11" s="4" t="n"/>
      <c r="C11" s="4" t="n"/>
      <c r="D11" s="4" t="n"/>
      <c r="E11" s="13" t="inlineStr">
        <is>
          <t>I квартал 2026 года</t>
        </is>
      </c>
      <c r="F11" s="2" t="n"/>
      <c r="G11" s="2" t="n"/>
      <c r="H11" s="2" t="n"/>
      <c r="I11" s="2" t="n"/>
      <c r="J11" s="2" t="n"/>
      <c r="K11" s="2" t="n"/>
      <c r="L11" s="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15" t="n"/>
      <c r="E13" s="16" t="n"/>
      <c r="F13" s="14" t="inlineStr">
        <is>
          <t>Сметная стоимость</t>
        </is>
      </c>
      <c r="G13" s="17" t="n"/>
      <c r="H13" s="17" t="n"/>
      <c r="I13" s="17" t="n"/>
      <c r="J13" s="18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19" t="n"/>
      <c r="B14" s="19" t="n"/>
      <c r="C14" s="20" t="n"/>
      <c r="D14" s="2" t="n"/>
      <c r="E14" s="21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19" t="n"/>
      <c r="L14" s="19" t="n"/>
    </row>
    <row r="15" hidden="1" ht="19.7" customHeight="1">
      <c r="A15" s="22" t="n"/>
      <c r="B15" s="22" t="n"/>
      <c r="C15" s="22" t="n"/>
      <c r="D15" s="17" t="n"/>
      <c r="E15" s="18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15" t="n"/>
      <c r="E16" s="16" t="n"/>
      <c r="F16" s="14" t="n"/>
      <c r="G16" s="17" t="n"/>
      <c r="H16" s="17" t="n"/>
      <c r="I16" s="17" t="n"/>
      <c r="J16" s="18" t="n"/>
      <c r="K16" s="14" t="n"/>
      <c r="L16" s="14" t="n"/>
    </row>
    <row r="17" hidden="1" ht="73.5" customHeight="1">
      <c r="A17" s="19" t="n"/>
      <c r="B17" s="19" t="n"/>
      <c r="C17" s="20" t="n"/>
      <c r="D17" s="2" t="n"/>
      <c r="E17" s="21" t="n"/>
      <c r="F17" s="14" t="n"/>
      <c r="G17" s="14" t="n"/>
      <c r="H17" s="14" t="n"/>
      <c r="I17" s="14" t="n"/>
      <c r="J17" s="14" t="n"/>
      <c r="K17" s="19" t="n"/>
      <c r="L17" s="19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17" t="n"/>
      <c r="E18" s="18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8" t="n"/>
    </row>
    <row r="20" ht="35.4" customHeight="1">
      <c r="A20" s="24" t="inlineStr">
        <is>
          <t>1</t>
        </is>
      </c>
      <c r="B20" s="25" t="inlineStr">
        <is>
          <t>02-33-01</t>
        </is>
      </c>
      <c r="C20" s="25" t="inlineStr">
        <is>
          <t>33 ВЛ 500 кВ Зейская ГЭС - Амурская №2. Амурская обл. Зейский район (ВОР, поз. 1–14)</t>
        </is>
      </c>
      <c r="D20" s="4" t="n"/>
      <c r="E20" s="4" t="n"/>
      <c r="F20" s="28" t="n">
        <v>1516.81152</v>
      </c>
      <c r="G20" s="26" t="n">
        <v>0</v>
      </c>
      <c r="H20" s="26" t="n">
        <v>0</v>
      </c>
      <c r="I20" s="26" t="n">
        <v>0</v>
      </c>
      <c r="J20" s="28" t="n">
        <f>SUM(F20:I20)</f>
        <v>1516.81152</v>
      </c>
      <c r="K20" s="28" t="n">
        <v>632.70898</v>
      </c>
      <c r="L20" s="43" t="n"/>
    </row>
    <row r="21" ht="35.4" customHeight="1">
      <c r="A21" s="24" t="inlineStr">
        <is>
          <t>2</t>
        </is>
      </c>
      <c r="B21" s="25" t="inlineStr">
        <is>
          <t>02-33-02</t>
        </is>
      </c>
      <c r="C21" s="25" t="inlineStr">
        <is>
          <t>33 ВЛ 500 кВ Зейская ГЭС - Амурская №2. Амурская обл. Зейский район (ВОР, поз. 1–14)</t>
        </is>
      </c>
      <c r="D21" s="4" t="n"/>
      <c r="E21" s="4" t="n"/>
      <c r="F21" s="26" t="n">
        <v>166.55808</v>
      </c>
      <c r="G21" s="26" t="n">
        <v>0</v>
      </c>
      <c r="H21" s="26" t="n">
        <v>0</v>
      </c>
      <c r="I21" s="26" t="n">
        <v>0</v>
      </c>
      <c r="J21" s="26" t="n">
        <f>SUM(F21:I21)</f>
        <v>166.55808</v>
      </c>
      <c r="K21" s="26" t="n">
        <v>72.41655</v>
      </c>
      <c r="L21" s="27" t="n"/>
    </row>
    <row r="22" ht="42" customHeight="1">
      <c r="A22" s="24" t="inlineStr">
        <is>
          <t>3</t>
        </is>
      </c>
      <c r="B22" s="25" t="inlineStr">
        <is>
          <t>02-33-03</t>
        </is>
      </c>
      <c r="C22" s="25" t="inlineStr">
        <is>
          <t>33 ВЛ 500 кВ Зейская ГЭС - Амурская №2. Свободненское уч. л-во Свободненского л-ва</t>
        </is>
      </c>
      <c r="D22" s="4" t="n"/>
      <c r="E22" s="4" t="n"/>
      <c r="F22" s="26" t="n">
        <v>181.77501</v>
      </c>
      <c r="G22" s="26" t="n">
        <v>0</v>
      </c>
      <c r="H22" s="26" t="n">
        <v>0</v>
      </c>
      <c r="I22" s="26" t="n">
        <v>0</v>
      </c>
      <c r="J22" s="26" t="n">
        <f>SUM(F22:I22)</f>
        <v>181.77501</v>
      </c>
      <c r="K22" s="26" t="n">
        <v>75.25058</v>
      </c>
      <c r="L22" s="27" t="n"/>
    </row>
    <row r="23" ht="42" customHeight="1">
      <c r="A23" s="24" t="inlineStr">
        <is>
          <t>4</t>
        </is>
      </c>
      <c r="B23" s="25" t="inlineStr">
        <is>
          <t>02-33-04</t>
        </is>
      </c>
      <c r="C23" s="25" t="inlineStr">
        <is>
          <t>33 ВЛ 500 кВ Зейская ГЭС - Амурская №2. Свободненское уч. л-во Свободненского л-ва</t>
        </is>
      </c>
      <c r="D23" s="4" t="n"/>
      <c r="E23" s="4" t="n"/>
      <c r="F23" s="26" t="n">
        <v>23.24564</v>
      </c>
      <c r="G23" s="26" t="n">
        <v>0</v>
      </c>
      <c r="H23" s="26" t="n">
        <v>0</v>
      </c>
      <c r="I23" s="26" t="n">
        <v>0</v>
      </c>
      <c r="J23" s="26" t="n">
        <f>SUM(F23:I23)</f>
        <v>23.24564</v>
      </c>
      <c r="K23" s="26" t="n">
        <v>10.1068</v>
      </c>
      <c r="L23" s="27" t="n"/>
    </row>
    <row r="24" ht="42" customHeight="1">
      <c r="A24" s="24" t="inlineStr">
        <is>
          <t>5</t>
        </is>
      </c>
      <c r="B24" s="25" t="inlineStr">
        <is>
          <t>02-33-05</t>
        </is>
      </c>
      <c r="C24" s="25" t="inlineStr">
        <is>
          <t>33 ВЛ 500 кВ Зейская ГЭС - Амурская №2.  Зейский р-он Николаевский сельсовет</t>
        </is>
      </c>
      <c r="D24" s="4" t="n"/>
      <c r="E24" s="4" t="n"/>
      <c r="F24" s="28" t="n">
        <v>3898.63425</v>
      </c>
      <c r="G24" s="26" t="n">
        <v>0</v>
      </c>
      <c r="H24" s="26" t="n">
        <v>0</v>
      </c>
      <c r="I24" s="26" t="n">
        <v>0</v>
      </c>
      <c r="J24" s="28" t="n">
        <f>SUM(F24:I24)</f>
        <v>3898.63425</v>
      </c>
      <c r="K24" s="28" t="n">
        <v>1628.35726</v>
      </c>
      <c r="L24" s="43" t="n"/>
    </row>
    <row r="25" ht="42" customHeight="1">
      <c r="A25" s="24" t="inlineStr">
        <is>
          <t>6</t>
        </is>
      </c>
      <c r="B25" s="25" t="inlineStr">
        <is>
          <t>02-33-06</t>
        </is>
      </c>
      <c r="C25" s="25" t="inlineStr">
        <is>
          <t>33 ВЛ 500 кВ Зейская ГЭС - Амурская №2.  Зейский р-он Николаевский сельсовет</t>
        </is>
      </c>
      <c r="D25" s="4" t="n"/>
      <c r="E25" s="4" t="n"/>
      <c r="F25" s="26" t="n">
        <v>414.77011</v>
      </c>
      <c r="G25" s="26" t="n">
        <v>0</v>
      </c>
      <c r="H25" s="26" t="n">
        <v>0</v>
      </c>
      <c r="I25" s="26" t="n">
        <v>0</v>
      </c>
      <c r="J25" s="26" t="n">
        <f>SUM(F25:I25)</f>
        <v>414.77011</v>
      </c>
      <c r="K25" s="26" t="n">
        <v>180.33483</v>
      </c>
      <c r="L25" s="27" t="n"/>
    </row>
    <row r="26" ht="42" customHeight="1">
      <c r="A26" s="24" t="inlineStr">
        <is>
          <t>7</t>
        </is>
      </c>
      <c r="B26" s="25" t="inlineStr">
        <is>
          <t>02-33-07</t>
        </is>
      </c>
      <c r="C26" s="25" t="inlineStr">
        <is>
          <t>33 ВЛ 500 кВ Зейская ГЭС - Амурская №2. Золотогорское уч. л-во Зейского л-ва</t>
        </is>
      </c>
      <c r="D26" s="4" t="n"/>
      <c r="E26" s="4" t="n"/>
      <c r="F26" s="28" t="n">
        <v>10580.44626</v>
      </c>
      <c r="G26" s="26" t="n">
        <v>0</v>
      </c>
      <c r="H26" s="26" t="n">
        <v>0</v>
      </c>
      <c r="I26" s="26" t="n">
        <v>0</v>
      </c>
      <c r="J26" s="28" t="n">
        <f>SUM(F26:I26)</f>
        <v>10580.44626</v>
      </c>
      <c r="K26" s="28" t="n">
        <v>4415.99077</v>
      </c>
      <c r="L26" s="43" t="n"/>
    </row>
    <row r="27" ht="42" customHeight="1">
      <c r="A27" s="24" t="inlineStr">
        <is>
          <t>8</t>
        </is>
      </c>
      <c r="B27" s="25" t="inlineStr">
        <is>
          <t>02-33-08</t>
        </is>
      </c>
      <c r="C27" s="25" t="inlineStr">
        <is>
          <t>33 ВЛ 500 кВ Зейская ГЭС - Амурская №2. Золотогорское уч. л-во Зейского л-ва</t>
        </is>
      </c>
      <c r="D27" s="4" t="n"/>
      <c r="E27" s="4" t="n"/>
      <c r="F27" s="28" t="n">
        <v>1174.67011</v>
      </c>
      <c r="G27" s="26" t="n">
        <v>0</v>
      </c>
      <c r="H27" s="26" t="n">
        <v>0</v>
      </c>
      <c r="I27" s="26" t="n">
        <v>0</v>
      </c>
      <c r="J27" s="28" t="n">
        <f>SUM(F27:I27)</f>
        <v>1174.67011</v>
      </c>
      <c r="K27" s="26" t="n">
        <v>510.72613</v>
      </c>
      <c r="L27" s="43" t="n"/>
    </row>
    <row r="28" ht="42" customHeight="1">
      <c r="A28" s="24" t="inlineStr">
        <is>
          <t>9</t>
        </is>
      </c>
      <c r="B28" s="25" t="inlineStr">
        <is>
          <t>02-33-09</t>
        </is>
      </c>
      <c r="C28" s="25" t="inlineStr">
        <is>
          <t>33 ВЛ 500 кВ Зейская ГЭС - Амурская №2. Овсянковское уч. л-во Зейского л-ва</t>
        </is>
      </c>
      <c r="D28" s="4" t="n"/>
      <c r="E28" s="4" t="n"/>
      <c r="F28" s="28" t="n">
        <v>52000.6435</v>
      </c>
      <c r="G28" s="26" t="n">
        <v>0</v>
      </c>
      <c r="H28" s="26" t="n">
        <v>0</v>
      </c>
      <c r="I28" s="26" t="n">
        <v>0</v>
      </c>
      <c r="J28" s="28" t="n">
        <f>SUM(F28:I28)</f>
        <v>52000.6435</v>
      </c>
      <c r="K28" s="28" t="n">
        <v>21698.98713</v>
      </c>
      <c r="L28" s="43" t="n"/>
    </row>
    <row r="29" ht="42" customHeight="1">
      <c r="A29" s="24" t="inlineStr">
        <is>
          <t>10</t>
        </is>
      </c>
      <c r="B29" s="25" t="inlineStr">
        <is>
          <t>02-33-10</t>
        </is>
      </c>
      <c r="C29" s="25" t="inlineStr">
        <is>
          <t>33 ВЛ 500 кВ Зейская ГЭС - Амурская №2. Овсянковское уч. л-во Зейского л-ва</t>
        </is>
      </c>
      <c r="D29" s="4" t="n"/>
      <c r="E29" s="4" t="n"/>
      <c r="F29" s="28" t="n">
        <v>5790.45734</v>
      </c>
      <c r="G29" s="26" t="n">
        <v>0</v>
      </c>
      <c r="H29" s="26" t="n">
        <v>0</v>
      </c>
      <c r="I29" s="26" t="n">
        <v>0</v>
      </c>
      <c r="J29" s="28" t="n">
        <f>SUM(F29:I29)</f>
        <v>5790.45734</v>
      </c>
      <c r="K29" s="28" t="n">
        <v>2517.59015</v>
      </c>
      <c r="L29" s="43" t="n"/>
    </row>
    <row r="30" ht="42" customHeight="1">
      <c r="A30" s="24" t="inlineStr">
        <is>
          <t>11</t>
        </is>
      </c>
      <c r="B30" s="25" t="inlineStr">
        <is>
          <t>02-33-11</t>
        </is>
      </c>
      <c r="C30" s="25" t="inlineStr">
        <is>
          <t>33 ВЛ 500 кВ Зейская ГЭС - Амурская №2. Зейский р-он Ивановский сельсовет</t>
        </is>
      </c>
      <c r="D30" s="4" t="n"/>
      <c r="E30" s="4" t="n"/>
      <c r="F30" s="28" t="n">
        <v>1950.36978</v>
      </c>
      <c r="G30" s="26" t="n">
        <v>0</v>
      </c>
      <c r="H30" s="26" t="n">
        <v>0</v>
      </c>
      <c r="I30" s="26" t="n">
        <v>0</v>
      </c>
      <c r="J30" s="28" t="n">
        <f>SUM(F30:I30)</f>
        <v>1950.36978</v>
      </c>
      <c r="K30" s="26" t="n">
        <v>813.60963</v>
      </c>
      <c r="L30" s="43" t="n"/>
    </row>
    <row r="31" ht="42" customHeight="1">
      <c r="A31" s="24" t="inlineStr">
        <is>
          <t>12</t>
        </is>
      </c>
      <c r="B31" s="25" t="inlineStr">
        <is>
          <t>02-33-12</t>
        </is>
      </c>
      <c r="C31" s="25" t="inlineStr">
        <is>
          <t>33 ВЛ 500 кВ Зейская ГЭС - Амурская №2. Зейский р-он Ивановский сельсовет</t>
        </is>
      </c>
      <c r="D31" s="4" t="n"/>
      <c r="E31" s="4" t="n"/>
      <c r="F31" s="26" t="n">
        <v>218.59078</v>
      </c>
      <c r="G31" s="26" t="n">
        <v>0</v>
      </c>
      <c r="H31" s="26" t="n">
        <v>0</v>
      </c>
      <c r="I31" s="26" t="n">
        <v>0</v>
      </c>
      <c r="J31" s="26" t="n">
        <f>SUM(F31:I31)</f>
        <v>218.59078</v>
      </c>
      <c r="K31" s="26" t="n">
        <v>95.03946999999999</v>
      </c>
      <c r="L31" s="27" t="n"/>
    </row>
    <row r="32" ht="42" customHeight="1">
      <c r="A32" s="24" t="inlineStr">
        <is>
          <t>13</t>
        </is>
      </c>
      <c r="B32" s="25" t="inlineStr">
        <is>
          <t>02-33-13</t>
        </is>
      </c>
      <c r="C32" s="25" t="inlineStr">
        <is>
          <t>33 ВЛ 500 кВ Зейская ГЭС - Амурская №2. Тыгдинское уч. л-во Магдагачинского л-ва</t>
        </is>
      </c>
      <c r="D32" s="4" t="n"/>
      <c r="E32" s="4" t="n"/>
      <c r="F32" s="28" t="n">
        <v>21517.91099</v>
      </c>
      <c r="G32" s="26" t="n">
        <v>0</v>
      </c>
      <c r="H32" s="26" t="n">
        <v>0</v>
      </c>
      <c r="I32" s="26" t="n">
        <v>0</v>
      </c>
      <c r="J32" s="28" t="n">
        <f>SUM(F32:I32)</f>
        <v>21517.91099</v>
      </c>
      <c r="K32" s="28" t="n">
        <v>8972.34303</v>
      </c>
      <c r="L32" s="43" t="n"/>
    </row>
    <row r="33" ht="42" customHeight="1">
      <c r="A33" s="24" t="inlineStr">
        <is>
          <t>14</t>
        </is>
      </c>
      <c r="B33" s="25" t="inlineStr">
        <is>
          <t>02-33-14</t>
        </is>
      </c>
      <c r="C33" s="25" t="inlineStr">
        <is>
          <t>33 ВЛ 500 кВ Зейская ГЭС - Амурская №2. Тыгдинское уч. л-во Магдагачинского л-ва</t>
        </is>
      </c>
      <c r="D33" s="4" t="n"/>
      <c r="E33" s="4" t="n"/>
      <c r="F33" s="28" t="n">
        <v>2479.49318</v>
      </c>
      <c r="G33" s="26" t="n">
        <v>0</v>
      </c>
      <c r="H33" s="26" t="n">
        <v>0</v>
      </c>
      <c r="I33" s="26" t="n">
        <v>0</v>
      </c>
      <c r="J33" s="28" t="n">
        <f>SUM(F33:I33)</f>
        <v>2479.49318</v>
      </c>
      <c r="K33" s="26" t="n">
        <v>1078.04052</v>
      </c>
      <c r="L33" s="43" t="n"/>
    </row>
    <row r="34" ht="42" customHeight="1">
      <c r="A34" s="24" t="inlineStr">
        <is>
          <t>15</t>
        </is>
      </c>
      <c r="B34" s="25" t="inlineStr">
        <is>
          <t>02-33-15</t>
        </is>
      </c>
      <c r="C34" s="25" t="inlineStr">
        <is>
          <t>33 ВЛ 500 кВ Зейская ГЭС - Амурская №2.  Магдагачинский район Тыгдинский сельсовет</t>
        </is>
      </c>
      <c r="D34" s="4" t="n"/>
      <c r="E34" s="4" t="n"/>
      <c r="F34" s="28" t="n">
        <v>3729.38016</v>
      </c>
      <c r="G34" s="26" t="n">
        <v>0</v>
      </c>
      <c r="H34" s="26" t="n">
        <v>0</v>
      </c>
      <c r="I34" s="26" t="n">
        <v>0</v>
      </c>
      <c r="J34" s="28" t="n">
        <f>SUM(F34:I34)</f>
        <v>3729.38016</v>
      </c>
      <c r="K34" s="28" t="n">
        <v>1555.42123</v>
      </c>
      <c r="L34" s="43" t="n"/>
    </row>
    <row r="35" ht="42" customHeight="1">
      <c r="A35" s="24" t="inlineStr">
        <is>
          <t>16</t>
        </is>
      </c>
      <c r="B35" s="25" t="inlineStr">
        <is>
          <t>02-33-16</t>
        </is>
      </c>
      <c r="C35" s="25" t="inlineStr">
        <is>
          <t>33 ВЛ 500 кВ Зейская ГЭС - Амурская №2.  Магдагачинский район Тыгдинский сельсовет</t>
        </is>
      </c>
      <c r="D35" s="4" t="n"/>
      <c r="E35" s="4" t="n"/>
      <c r="F35" s="26" t="n">
        <v>426.41017</v>
      </c>
      <c r="G35" s="26" t="n">
        <v>0</v>
      </c>
      <c r="H35" s="26" t="n">
        <v>0</v>
      </c>
      <c r="I35" s="26" t="n">
        <v>0</v>
      </c>
      <c r="J35" s="26" t="n">
        <f>SUM(F35:I35)</f>
        <v>426.41017</v>
      </c>
      <c r="K35" s="26" t="n">
        <v>185.39573</v>
      </c>
      <c r="L35" s="27" t="n"/>
    </row>
    <row r="36" ht="35.4" customHeight="1">
      <c r="A36" s="24" t="inlineStr">
        <is>
          <t>17</t>
        </is>
      </c>
      <c r="B36" s="25" t="inlineStr">
        <is>
          <t>02-33-17</t>
        </is>
      </c>
      <c r="C36" s="25" t="inlineStr">
        <is>
          <t>33 ВЛ 500 кВ Зейская ГЭС - Амурская №2. Магдагачинский район, Чалганский сельсовет</t>
        </is>
      </c>
      <c r="D36" s="4" t="n"/>
      <c r="E36" s="4" t="n"/>
      <c r="F36" s="28" t="n">
        <v>4672.20577</v>
      </c>
      <c r="G36" s="26" t="n">
        <v>0</v>
      </c>
      <c r="H36" s="26" t="n">
        <v>0</v>
      </c>
      <c r="I36" s="26" t="n">
        <v>0</v>
      </c>
      <c r="J36" s="28" t="n">
        <f>SUM(F36:I36)</f>
        <v>4672.20577</v>
      </c>
      <c r="K36" s="28" t="n">
        <v>1945.29965</v>
      </c>
      <c r="L36" s="43" t="n"/>
    </row>
    <row r="37" ht="35.4" customHeight="1">
      <c r="A37" s="24" t="inlineStr">
        <is>
          <t>18</t>
        </is>
      </c>
      <c r="B37" s="25" t="inlineStr">
        <is>
          <t>02-33-18</t>
        </is>
      </c>
      <c r="C37" s="25" t="inlineStr">
        <is>
          <t>33 ВЛ 500 кВ Зейская ГЭС - Амурская №2. Магдагачинский район, Чалганский сельсовет</t>
        </is>
      </c>
      <c r="D37" s="4" t="n"/>
      <c r="E37" s="4" t="n"/>
      <c r="F37" s="26" t="n">
        <v>573.62662</v>
      </c>
      <c r="G37" s="26" t="n">
        <v>0</v>
      </c>
      <c r="H37" s="26" t="n">
        <v>0</v>
      </c>
      <c r="I37" s="26" t="n">
        <v>0</v>
      </c>
      <c r="J37" s="26" t="n">
        <f>SUM(F37:I37)</f>
        <v>573.62662</v>
      </c>
      <c r="K37" s="26" t="n">
        <v>249.40288</v>
      </c>
      <c r="L37" s="27" t="n"/>
    </row>
    <row r="38" ht="42" customHeight="1">
      <c r="A38" s="24" t="inlineStr">
        <is>
          <t>19</t>
        </is>
      </c>
      <c r="B38" s="25" t="inlineStr">
        <is>
          <t>02-33-19</t>
        </is>
      </c>
      <c r="C38" s="25" t="inlineStr">
        <is>
          <t>33 ВЛ 500 кВ Зейская ГЭС - Амурская №2. Ушумунское уч. л-во Магдагачинского л-ва</t>
        </is>
      </c>
      <c r="D38" s="4" t="n"/>
      <c r="E38" s="4" t="n"/>
      <c r="F38" s="28" t="n">
        <v>41435.04738</v>
      </c>
      <c r="G38" s="26" t="n">
        <v>0</v>
      </c>
      <c r="H38" s="26" t="n">
        <v>0</v>
      </c>
      <c r="I38" s="26" t="n">
        <v>0</v>
      </c>
      <c r="J38" s="28" t="n">
        <f>SUM(F38:I38)</f>
        <v>41435.04738</v>
      </c>
      <c r="K38" s="28" t="n">
        <v>17281.96168</v>
      </c>
      <c r="L38" s="43" t="n"/>
    </row>
    <row r="39" ht="42" customHeight="1">
      <c r="A39" s="24" t="inlineStr">
        <is>
          <t>20</t>
        </is>
      </c>
      <c r="B39" s="25" t="inlineStr">
        <is>
          <t>02-33-20</t>
        </is>
      </c>
      <c r="C39" s="25" t="inlineStr">
        <is>
          <t>33 ВЛ 500 кВ Зейская ГЭС - Амурская №2. Ушумунское уч. л-во Магдагачинского л-ва</t>
        </is>
      </c>
      <c r="D39" s="4" t="n"/>
      <c r="E39" s="4" t="n"/>
      <c r="F39" s="28" t="n">
        <v>4639.55901</v>
      </c>
      <c r="G39" s="26" t="n">
        <v>0</v>
      </c>
      <c r="H39" s="26" t="n">
        <v>0</v>
      </c>
      <c r="I39" s="26" t="n">
        <v>0</v>
      </c>
      <c r="J39" s="28" t="n">
        <f>SUM(F39:I39)</f>
        <v>4639.55901</v>
      </c>
      <c r="K39" s="28" t="n">
        <v>2017.19957</v>
      </c>
      <c r="L39" s="43" t="n"/>
    </row>
    <row r="40" ht="42" customHeight="1">
      <c r="A40" s="24" t="inlineStr">
        <is>
          <t>21</t>
        </is>
      </c>
      <c r="B40" s="25" t="inlineStr">
        <is>
          <t>02-33-21</t>
        </is>
      </c>
      <c r="C40" s="25" t="inlineStr">
        <is>
          <t>33 ВЛ 500 кВ Зейская ГЭС - Амурская №2.  Магдагачинский р-он гор. Пос. Ушумун</t>
        </is>
      </c>
      <c r="D40" s="4" t="n"/>
      <c r="E40" s="4" t="n"/>
      <c r="F40" s="26" t="n">
        <v>291.78334</v>
      </c>
      <c r="G40" s="26" t="n">
        <v>0</v>
      </c>
      <c r="H40" s="26" t="n">
        <v>0</v>
      </c>
      <c r="I40" s="26" t="n">
        <v>0</v>
      </c>
      <c r="J40" s="26" t="n">
        <f>SUM(F40:I40)</f>
        <v>291.78334</v>
      </c>
      <c r="K40" s="26" t="n">
        <v>121.70924</v>
      </c>
      <c r="L40" s="27" t="n"/>
    </row>
    <row r="41" ht="42" customHeight="1">
      <c r="A41" s="24" t="inlineStr">
        <is>
          <t>22</t>
        </is>
      </c>
      <c r="B41" s="25" t="inlineStr">
        <is>
          <t>02-33-22</t>
        </is>
      </c>
      <c r="C41" s="25" t="inlineStr">
        <is>
          <t>33 ВЛ 500 кВ Зейская ГЭС - Амурская №2.  Магдагачинский р-он гор. Пос. Ушумун</t>
        </is>
      </c>
      <c r="D41" s="4" t="n"/>
      <c r="E41" s="4" t="n"/>
      <c r="F41" s="26" t="n">
        <v>32.08797</v>
      </c>
      <c r="G41" s="26" t="n">
        <v>0</v>
      </c>
      <c r="H41" s="26" t="n">
        <v>0</v>
      </c>
      <c r="I41" s="26" t="n">
        <v>0</v>
      </c>
      <c r="J41" s="26" t="n">
        <f>SUM(F41:I41)</f>
        <v>32.08797</v>
      </c>
      <c r="K41" s="26" t="n">
        <v>13.95129</v>
      </c>
      <c r="L41" s="27" t="n"/>
    </row>
    <row r="42" ht="42" customHeight="1">
      <c r="A42" s="24" t="inlineStr">
        <is>
          <t>23</t>
        </is>
      </c>
      <c r="B42" s="25" t="inlineStr">
        <is>
          <t>02-33-23</t>
        </is>
      </c>
      <c r="C42" s="25" t="inlineStr">
        <is>
          <t>33 ВЛ 500 кВ Зейская ГЭС - Амурская №2. Сивакское уч. л-во Магдагачинского л-ва</t>
        </is>
      </c>
      <c r="D42" s="4" t="n"/>
      <c r="E42" s="4" t="n"/>
      <c r="F42" s="28" t="n">
        <v>16514.71915</v>
      </c>
      <c r="G42" s="26" t="n">
        <v>0</v>
      </c>
      <c r="H42" s="26" t="n">
        <v>0</v>
      </c>
      <c r="I42" s="26" t="n">
        <v>0</v>
      </c>
      <c r="J42" s="28" t="n">
        <f>SUM(F42:I42)</f>
        <v>16514.71915</v>
      </c>
      <c r="K42" s="28" t="n">
        <v>6880.8941</v>
      </c>
      <c r="L42" s="43" t="n"/>
    </row>
    <row r="43" ht="42" customHeight="1">
      <c r="A43" s="24" t="inlineStr">
        <is>
          <t>24</t>
        </is>
      </c>
      <c r="B43" s="25" t="inlineStr">
        <is>
          <t>02-33-24</t>
        </is>
      </c>
      <c r="C43" s="25" t="inlineStr">
        <is>
          <t>33 ВЛ 500 кВ Зейская ГЭС - Амурская №2. Сивакское уч. л-во Магдагачинского л-ва</t>
        </is>
      </c>
      <c r="D43" s="4" t="n"/>
      <c r="E43" s="4" t="n"/>
      <c r="F43" s="28" t="n">
        <v>1928.06164</v>
      </c>
      <c r="G43" s="26" t="n">
        <v>0</v>
      </c>
      <c r="H43" s="26" t="n">
        <v>0</v>
      </c>
      <c r="I43" s="26" t="n">
        <v>0</v>
      </c>
      <c r="J43" s="28" t="n">
        <f>SUM(F43:I43)</f>
        <v>1928.06164</v>
      </c>
      <c r="K43" s="26" t="n">
        <v>838.28767</v>
      </c>
      <c r="L43" s="43" t="n"/>
    </row>
    <row r="44" ht="42" customHeight="1">
      <c r="A44" s="24" t="inlineStr">
        <is>
          <t>25</t>
        </is>
      </c>
      <c r="B44" s="25" t="inlineStr">
        <is>
          <t>02-33-25</t>
        </is>
      </c>
      <c r="C44" s="25" t="inlineStr">
        <is>
          <t>33 ВЛ 500 кВ Зейская ГЭС - Амурская №2.  Магдагачинский р-он</t>
        </is>
      </c>
      <c r="D44" s="4" t="n"/>
      <c r="E44" s="4" t="n"/>
      <c r="F44" s="26" t="n">
        <v>716.85261</v>
      </c>
      <c r="G44" s="26" t="n">
        <v>0</v>
      </c>
      <c r="H44" s="26" t="n">
        <v>0</v>
      </c>
      <c r="I44" s="26" t="n">
        <v>0</v>
      </c>
      <c r="J44" s="26" t="n">
        <f>SUM(F44:I44)</f>
        <v>716.85261</v>
      </c>
      <c r="K44" s="26" t="n">
        <v>299.00838</v>
      </c>
      <c r="L44" s="27" t="n"/>
    </row>
    <row r="45" ht="42" customHeight="1">
      <c r="A45" s="24" t="inlineStr">
        <is>
          <t>26</t>
        </is>
      </c>
      <c r="B45" s="25" t="inlineStr">
        <is>
          <t>02-33-26</t>
        </is>
      </c>
      <c r="C45" s="25" t="inlineStr">
        <is>
          <t>33 ВЛ 500 кВ Зейская ГЭС - Амурская №2.  Магдагачинский р-он</t>
        </is>
      </c>
      <c r="D45" s="4" t="n"/>
      <c r="E45" s="4" t="n"/>
      <c r="F45" s="26" t="n">
        <v>86.06612</v>
      </c>
      <c r="G45" s="26" t="n">
        <v>0</v>
      </c>
      <c r="H45" s="26" t="n">
        <v>0</v>
      </c>
      <c r="I45" s="26" t="n">
        <v>0</v>
      </c>
      <c r="J45" s="26" t="n">
        <f>SUM(F45:I45)</f>
        <v>86.06612</v>
      </c>
      <c r="K45" s="26" t="n">
        <v>37.42006</v>
      </c>
      <c r="L45" s="27" t="n"/>
    </row>
    <row r="46" ht="42" customHeight="1">
      <c r="A46" s="24" t="inlineStr">
        <is>
          <t>27</t>
        </is>
      </c>
      <c r="B46" s="25" t="inlineStr">
        <is>
          <t>02-33-27</t>
        </is>
      </c>
      <c r="C46" s="25" t="inlineStr">
        <is>
          <t>33 ВЛ 500 кВ Зейская ГЭС - Амурская №2. Мухинское уч. л-во Шимановского л-ва</t>
        </is>
      </c>
      <c r="D46" s="4" t="n"/>
      <c r="E46" s="4" t="n"/>
      <c r="F46" s="28" t="n">
        <v>5331.63219</v>
      </c>
      <c r="G46" s="26" t="n">
        <v>0</v>
      </c>
      <c r="H46" s="26" t="n">
        <v>0</v>
      </c>
      <c r="I46" s="26" t="n">
        <v>0</v>
      </c>
      <c r="J46" s="28" t="n">
        <f>SUM(F46:I46)</f>
        <v>5331.63219</v>
      </c>
      <c r="K46" s="28" t="n">
        <v>2218.31526</v>
      </c>
      <c r="L46" s="43" t="n"/>
    </row>
    <row r="47" ht="42" customHeight="1">
      <c r="A47" s="24" t="inlineStr">
        <is>
          <t>28</t>
        </is>
      </c>
      <c r="B47" s="25" t="inlineStr">
        <is>
          <t>02-33-28</t>
        </is>
      </c>
      <c r="C47" s="25" t="inlineStr">
        <is>
          <t>33 ВЛ 500 кВ Зейская ГЭС - Амурская №2. Мухинское уч. л-во Шимановского л-ва</t>
        </is>
      </c>
      <c r="D47" s="4" t="n"/>
      <c r="E47" s="4" t="n"/>
      <c r="F47" s="26" t="n">
        <v>617.67747</v>
      </c>
      <c r="G47" s="26" t="n">
        <v>0</v>
      </c>
      <c r="H47" s="26" t="n">
        <v>0</v>
      </c>
      <c r="I47" s="26" t="n">
        <v>0</v>
      </c>
      <c r="J47" s="26" t="n">
        <f>SUM(F47:I47)</f>
        <v>617.67747</v>
      </c>
      <c r="K47" s="26" t="n">
        <v>268.55542</v>
      </c>
      <c r="L47" s="27" t="n"/>
    </row>
    <row r="48" ht="42" customHeight="1">
      <c r="A48" s="24" t="inlineStr">
        <is>
          <t>29</t>
        </is>
      </c>
      <c r="B48" s="25" t="inlineStr">
        <is>
          <t>02-33-29</t>
        </is>
      </c>
      <c r="C48" s="25" t="inlineStr">
        <is>
          <t>33 ВЛ 500 кВ Зейская ГЭС - Амурская №2.  Шимановский р-он Мухинский сельсовет</t>
        </is>
      </c>
      <c r="D48" s="4" t="n"/>
      <c r="E48" s="4" t="n"/>
      <c r="F48" s="26" t="n">
        <v>836.40338</v>
      </c>
      <c r="G48" s="26" t="n">
        <v>0</v>
      </c>
      <c r="H48" s="26" t="n">
        <v>0</v>
      </c>
      <c r="I48" s="26" t="n">
        <v>0</v>
      </c>
      <c r="J48" s="26" t="n">
        <f>SUM(F48:I48)</f>
        <v>836.40338</v>
      </c>
      <c r="K48" s="26" t="n">
        <v>348.65094</v>
      </c>
      <c r="L48" s="27" t="n"/>
    </row>
    <row r="49" ht="42" customHeight="1">
      <c r="A49" s="24" t="inlineStr">
        <is>
          <t>30</t>
        </is>
      </c>
      <c r="B49" s="25" t="inlineStr">
        <is>
          <t>02-33-30</t>
        </is>
      </c>
      <c r="C49" s="25" t="inlineStr">
        <is>
          <t>33 ВЛ 500 кВ Зейская ГЭС - Амурская №2.  Шимановский р-он Мухинский сельсовет</t>
        </is>
      </c>
      <c r="D49" s="4" t="n"/>
      <c r="E49" s="4" t="n"/>
      <c r="F49" s="26" t="n">
        <v>93.58087</v>
      </c>
      <c r="G49" s="26" t="n">
        <v>0</v>
      </c>
      <c r="H49" s="26" t="n">
        <v>0</v>
      </c>
      <c r="I49" s="26" t="n">
        <v>0</v>
      </c>
      <c r="J49" s="26" t="n">
        <f>SUM(F49:I49)</f>
        <v>93.58087</v>
      </c>
      <c r="K49" s="26" t="n">
        <v>40.68733</v>
      </c>
      <c r="L49" s="27" t="n"/>
    </row>
    <row r="50" ht="42" customHeight="1">
      <c r="A50" s="24" t="inlineStr">
        <is>
          <t>31</t>
        </is>
      </c>
      <c r="B50" s="25" t="inlineStr">
        <is>
          <t>02-33-31</t>
        </is>
      </c>
      <c r="C50" s="25" t="inlineStr">
        <is>
          <t>33 ВЛ 500 кВ Зейская ГЭС - Амурская №2.  Шимановский р-он Береинский сельсовет</t>
        </is>
      </c>
      <c r="D50" s="4" t="n"/>
      <c r="E50" s="4" t="n"/>
      <c r="F50" s="26" t="n">
        <v>916.25283</v>
      </c>
      <c r="G50" s="26" t="n">
        <v>0</v>
      </c>
      <c r="H50" s="26" t="n">
        <v>0</v>
      </c>
      <c r="I50" s="26" t="n">
        <v>0</v>
      </c>
      <c r="J50" s="26" t="n">
        <f>SUM(F50:I50)</f>
        <v>916.25283</v>
      </c>
      <c r="K50" s="26" t="n">
        <v>381.69208</v>
      </c>
      <c r="L50" s="27" t="n"/>
    </row>
    <row r="51" ht="42" customHeight="1">
      <c r="A51" s="24" t="inlineStr">
        <is>
          <t>32</t>
        </is>
      </c>
      <c r="B51" s="25" t="inlineStr">
        <is>
          <t>02-33-32</t>
        </is>
      </c>
      <c r="C51" s="25" t="inlineStr">
        <is>
          <t>33 ВЛ 500 кВ Зейская ГЭС - Амурская №2.  Шимановский р-он Береинский сельсовет</t>
        </is>
      </c>
      <c r="D51" s="4" t="n"/>
      <c r="E51" s="4" t="n"/>
      <c r="F51" s="26" t="n">
        <v>108.37101</v>
      </c>
      <c r="G51" s="26" t="n">
        <v>0</v>
      </c>
      <c r="H51" s="26" t="n">
        <v>0</v>
      </c>
      <c r="I51" s="26" t="n">
        <v>0</v>
      </c>
      <c r="J51" s="26" t="n">
        <f>SUM(F51:I51)</f>
        <v>108.37101</v>
      </c>
      <c r="K51" s="26" t="n">
        <v>47.11783</v>
      </c>
      <c r="L51" s="27" t="n"/>
    </row>
    <row r="52" ht="55.35" customHeight="1">
      <c r="A52" s="24" t="inlineStr">
        <is>
          <t>33</t>
        </is>
      </c>
      <c r="B52" s="25" t="inlineStr">
        <is>
          <t>02-33-33</t>
        </is>
      </c>
      <c r="C52" s="25" t="inlineStr">
        <is>
          <t>33 ВЛ 500 кВ Зейская ГЭС - Амурская №2.  Шимановский р-он Новогеоргиевский сельсовет</t>
        </is>
      </c>
      <c r="D52" s="4" t="n"/>
      <c r="E52" s="4" t="n"/>
      <c r="F52" s="26" t="n">
        <v>140.99362</v>
      </c>
      <c r="G52" s="26" t="n">
        <v>0</v>
      </c>
      <c r="H52" s="26" t="n">
        <v>0</v>
      </c>
      <c r="I52" s="26" t="n">
        <v>0</v>
      </c>
      <c r="J52" s="26" t="n">
        <f>SUM(F52:I52)</f>
        <v>140.99362</v>
      </c>
      <c r="K52" s="26" t="n">
        <v>58.80519</v>
      </c>
      <c r="L52" s="27" t="n"/>
    </row>
    <row r="53" ht="55.35" customHeight="1">
      <c r="A53" s="24" t="inlineStr">
        <is>
          <t>34</t>
        </is>
      </c>
      <c r="B53" s="25" t="inlineStr">
        <is>
          <t>02-33-34</t>
        </is>
      </c>
      <c r="C53" s="25" t="inlineStr">
        <is>
          <t>33 ВЛ 500 кВ Зейская ГЭС - Амурская №2.  Шимановский р-он Новогеоргиевский сельсовет</t>
        </is>
      </c>
      <c r="D53" s="4" t="n"/>
      <c r="E53" s="4" t="n"/>
      <c r="F53" s="26" t="n">
        <v>16.18331</v>
      </c>
      <c r="G53" s="26" t="n">
        <v>0</v>
      </c>
      <c r="H53" s="26" t="n">
        <v>0</v>
      </c>
      <c r="I53" s="26" t="n">
        <v>0</v>
      </c>
      <c r="J53" s="26" t="n">
        <f>SUM(F53:I53)</f>
        <v>16.18331</v>
      </c>
      <c r="K53" s="26" t="n">
        <v>7.03622</v>
      </c>
      <c r="L53" s="27" t="n"/>
    </row>
    <row r="54" ht="42" customHeight="1">
      <c r="A54" s="24" t="inlineStr">
        <is>
          <t>35</t>
        </is>
      </c>
      <c r="B54" s="25" t="inlineStr">
        <is>
          <t>02-33-35</t>
        </is>
      </c>
      <c r="C54" s="25" t="inlineStr">
        <is>
          <t>33 ВЛ 500 кВ Зейская ГЭС - Амурская №2. Шимановское уч. л-во Шимановского л-ва</t>
        </is>
      </c>
      <c r="D54" s="4" t="n"/>
      <c r="E54" s="4" t="n"/>
      <c r="F54" s="28" t="n">
        <v>8058.54082</v>
      </c>
      <c r="G54" s="26" t="n">
        <v>0</v>
      </c>
      <c r="H54" s="26" t="n">
        <v>0</v>
      </c>
      <c r="I54" s="26" t="n">
        <v>0</v>
      </c>
      <c r="J54" s="28" t="n">
        <f>SUM(F54:I54)</f>
        <v>8058.54082</v>
      </c>
      <c r="K54" s="28" t="n">
        <v>3360.30877</v>
      </c>
      <c r="L54" s="43" t="n"/>
    </row>
    <row r="55" ht="42" customHeight="1">
      <c r="A55" s="24" t="inlineStr">
        <is>
          <t>36</t>
        </is>
      </c>
      <c r="B55" s="25" t="inlineStr">
        <is>
          <t>02-33-36</t>
        </is>
      </c>
      <c r="C55" s="25" t="inlineStr">
        <is>
          <t>33 ВЛ 500 кВ Зейская ГЭС - Амурская №2. Шимановское уч. л-во Шимановского л-ва</t>
        </is>
      </c>
      <c r="D55" s="4" t="n"/>
      <c r="E55" s="4" t="n"/>
      <c r="F55" s="28" t="n">
        <v>933.95146</v>
      </c>
      <c r="G55" s="26" t="n">
        <v>0</v>
      </c>
      <c r="H55" s="26" t="n">
        <v>0</v>
      </c>
      <c r="I55" s="26" t="n">
        <v>0</v>
      </c>
      <c r="J55" s="28" t="n">
        <f>SUM(F55:I55)</f>
        <v>933.95146</v>
      </c>
      <c r="K55" s="26" t="n">
        <v>406.06585</v>
      </c>
      <c r="L55" s="43" t="n"/>
    </row>
    <row r="56" ht="42" customHeight="1">
      <c r="A56" s="24" t="inlineStr">
        <is>
          <t>37</t>
        </is>
      </c>
      <c r="B56" s="25" t="inlineStr">
        <is>
          <t>02-33-37</t>
        </is>
      </c>
      <c r="C56" s="25" t="inlineStr">
        <is>
          <t>33 ВЛ 500 кВ Зейская ГЭС - Амурская №2. Семеновское уч. л-во Свободненского л-ва</t>
        </is>
      </c>
      <c r="D56" s="4" t="n"/>
      <c r="E56" s="4" t="n"/>
      <c r="F56" s="28" t="n">
        <v>8011.80318</v>
      </c>
      <c r="G56" s="26" t="n">
        <v>0</v>
      </c>
      <c r="H56" s="26" t="n">
        <v>0</v>
      </c>
      <c r="I56" s="26" t="n">
        <v>0</v>
      </c>
      <c r="J56" s="28" t="n">
        <f>SUM(F56:I56)</f>
        <v>8011.80318</v>
      </c>
      <c r="K56" s="28" t="n">
        <v>3338.18897</v>
      </c>
      <c r="L56" s="43" t="n"/>
    </row>
    <row r="57" ht="42" customHeight="1">
      <c r="A57" s="24" t="inlineStr">
        <is>
          <t>38</t>
        </is>
      </c>
      <c r="B57" s="25" t="inlineStr">
        <is>
          <t>02-33-38</t>
        </is>
      </c>
      <c r="C57" s="25" t="inlineStr">
        <is>
          <t>33 ВЛ 500 кВ Зейская ГЭС - Амурская №2. Семеновское уч. л-во Свободненского л-ва</t>
        </is>
      </c>
      <c r="D57" s="4" t="n"/>
      <c r="E57" s="4" t="n"/>
      <c r="F57" s="28" t="n">
        <v>925.00263</v>
      </c>
      <c r="G57" s="26" t="n">
        <v>0</v>
      </c>
      <c r="H57" s="26" t="n">
        <v>0</v>
      </c>
      <c r="I57" s="26" t="n">
        <v>0</v>
      </c>
      <c r="J57" s="28" t="n">
        <f>SUM(F57:I57)</f>
        <v>925.00263</v>
      </c>
      <c r="K57" s="26" t="n">
        <v>402.17506</v>
      </c>
      <c r="L57" s="43" t="n"/>
    </row>
    <row r="58" ht="42" customHeight="1">
      <c r="A58" s="24" t="inlineStr">
        <is>
          <t>39</t>
        </is>
      </c>
      <c r="B58" s="25" t="inlineStr">
        <is>
          <t>02-33-39</t>
        </is>
      </c>
      <c r="C58" s="25" t="inlineStr">
        <is>
          <t>33 ВЛ 500 кВ Зейская ГЭС - Амурская №2.  Свободненский р-он Дмитриевский сельсовет</t>
        </is>
      </c>
      <c r="D58" s="4" t="n"/>
      <c r="E58" s="4" t="n"/>
      <c r="F58" s="26" t="n">
        <v>142.68576</v>
      </c>
      <c r="G58" s="26" t="n">
        <v>0</v>
      </c>
      <c r="H58" s="26" t="n">
        <v>0</v>
      </c>
      <c r="I58" s="26" t="n">
        <v>0</v>
      </c>
      <c r="J58" s="26" t="n">
        <f>SUM(F58:I58)</f>
        <v>142.68576</v>
      </c>
      <c r="K58" s="26" t="n">
        <v>59.43513</v>
      </c>
      <c r="L58" s="27" t="n"/>
    </row>
    <row r="59" ht="42" customHeight="1">
      <c r="A59" s="24" t="inlineStr">
        <is>
          <t>40</t>
        </is>
      </c>
      <c r="B59" s="25" t="inlineStr">
        <is>
          <t>02-33-40</t>
        </is>
      </c>
      <c r="C59" s="25" t="inlineStr">
        <is>
          <t>33 ВЛ 500 кВ Зейская ГЭС - Амурская №2.  Свободненский р-он Дмитриевский сельсовет</t>
        </is>
      </c>
      <c r="D59" s="4" t="n"/>
      <c r="E59" s="4" t="n"/>
      <c r="F59" s="26" t="n">
        <v>15.97676</v>
      </c>
      <c r="G59" s="26" t="n">
        <v>0</v>
      </c>
      <c r="H59" s="26" t="n">
        <v>0</v>
      </c>
      <c r="I59" s="26" t="n">
        <v>0</v>
      </c>
      <c r="J59" s="26" t="n">
        <f>SUM(F59:I59)</f>
        <v>15.97676</v>
      </c>
      <c r="K59" s="26" t="n">
        <v>6.94642</v>
      </c>
      <c r="L59" s="27" t="n"/>
    </row>
    <row r="60" ht="42" customHeight="1">
      <c r="A60" s="24" t="n">
        <v>41</v>
      </c>
      <c r="B60" s="25" t="inlineStr">
        <is>
          <t>02-33-41</t>
        </is>
      </c>
      <c r="C60" s="25" t="inlineStr">
        <is>
          <t>33 ВЛ 500 кВ Зейская ГЭС - Амурская №2. Зейское уч. л‐во Зейского л‐ва</t>
        </is>
      </c>
      <c r="F60" s="28" t="n">
        <v>72014.92294</v>
      </c>
      <c r="G60" s="26" t="n">
        <v>0</v>
      </c>
      <c r="H60" s="26" t="n">
        <v>0</v>
      </c>
      <c r="I60" s="26" t="n">
        <v>0</v>
      </c>
      <c r="J60" s="28" t="n">
        <f>SUM(F60:I60)</f>
        <v>72014.92294</v>
      </c>
      <c r="K60" s="28" t="n">
        <v>30079.56859</v>
      </c>
      <c r="L60" s="27" t="n"/>
    </row>
    <row r="61" ht="42" customHeight="1">
      <c r="A61" s="24" t="n">
        <v>42</v>
      </c>
      <c r="B61" s="25" t="inlineStr">
        <is>
          <t>02-33-42</t>
        </is>
      </c>
      <c r="C61" s="25" t="inlineStr">
        <is>
          <t>33 ВЛ 500 кВ Зейская ГЭС - Амурская №2. Зейское уч. л‐во Зейского л‐ва</t>
        </is>
      </c>
      <c r="F61" s="29" t="n">
        <v>8057.77802</v>
      </c>
      <c r="G61" s="29" t="n">
        <v>0</v>
      </c>
      <c r="H61" s="29" t="n">
        <v>0</v>
      </c>
      <c r="I61" s="29" t="n">
        <v>0</v>
      </c>
      <c r="J61" s="29" t="n">
        <f>SUM(F61:I61)</f>
        <v>8057.77802</v>
      </c>
      <c r="K61" s="29" t="n">
        <v>3503.38174</v>
      </c>
      <c r="L61" s="27" t="n"/>
    </row>
    <row r="62" ht="42" customHeight="1">
      <c r="A62" s="24" t="n">
        <v>43</v>
      </c>
      <c r="B62" s="25" t="inlineStr">
        <is>
          <t>02-33-43</t>
        </is>
      </c>
      <c r="C62" s="25" t="inlineStr">
        <is>
          <t>33 ВЛ 500 кВ Зейская ГЭС - Амурская №2. Амурская обл. Зейский район (ВОР, поз. 15–34)</t>
        </is>
      </c>
      <c r="F62" s="28" t="n">
        <v>2446.28509</v>
      </c>
      <c r="G62" s="26" t="n">
        <v>0</v>
      </c>
      <c r="H62" s="26" t="n">
        <v>0</v>
      </c>
      <c r="I62" s="26" t="n">
        <v>0</v>
      </c>
      <c r="J62" s="28" t="n">
        <f>SUM(F62:I62)</f>
        <v>2446.28509</v>
      </c>
      <c r="K62" s="28" t="n">
        <v>1021.94892</v>
      </c>
      <c r="L62" s="27" t="n"/>
    </row>
    <row r="63" ht="42" customHeight="1">
      <c r="A63" s="24" t="n">
        <v>44</v>
      </c>
      <c r="B63" s="25" t="inlineStr">
        <is>
          <t>02-33-44</t>
        </is>
      </c>
      <c r="C63" s="25" t="inlineStr">
        <is>
          <t>33 ВЛ 500 кВ Зейская ГЭС - Амурская №2. Амурская обл. Зейский район (ВОР, поз. 15–34)</t>
        </is>
      </c>
      <c r="F63" s="29" t="n">
        <v>287.60987</v>
      </c>
      <c r="G63" s="29" t="n">
        <v>0</v>
      </c>
      <c r="H63" s="29" t="n">
        <v>0</v>
      </c>
      <c r="I63" s="29" t="n">
        <v>0</v>
      </c>
      <c r="J63" s="29" t="n">
        <f>SUM(F63:I63)</f>
        <v>287.60987</v>
      </c>
      <c r="K63" s="29" t="n">
        <v>125.04777</v>
      </c>
      <c r="L63" s="27" t="n"/>
    </row>
    <row r="64" ht="19.7" customHeight="1">
      <c r="A64" s="23" t="n">
        <v>45</v>
      </c>
      <c r="B64" s="30" t="inlineStr">
        <is>
          <t>Итого по разделу: Локальные сметы</t>
        </is>
      </c>
      <c r="C64" s="31" t="n"/>
      <c r="D64" s="31" t="n"/>
      <c r="E64" s="32" t="n"/>
      <c r="F64" s="33" t="n">
        <f>SUM(F20:F63)</f>
        <v>285915.8277</v>
      </c>
      <c r="G64" s="33" t="n">
        <f>SUM(G20:G63)</f>
        <v>0</v>
      </c>
      <c r="H64" s="33" t="n">
        <f>SUM(H20:H63)</f>
        <v>0</v>
      </c>
      <c r="I64" s="33" t="n">
        <f>SUM(I20:I63)</f>
        <v>0</v>
      </c>
      <c r="J64" s="33" t="n">
        <f>SUM(J20:J63)</f>
        <v>285915.8277</v>
      </c>
      <c r="K64" s="33" t="n">
        <f>SUM(K20:K63)</f>
        <v>119801.3808</v>
      </c>
      <c r="L64" s="34" t="n"/>
    </row>
    <row r="65" ht="19.7" customHeight="1">
      <c r="A65" s="23" t="inlineStr">
        <is>
          <t>Всего по смете</t>
        </is>
      </c>
      <c r="B65" s="31" t="n"/>
      <c r="C65" s="31" t="n"/>
      <c r="D65" s="31" t="n"/>
      <c r="E65" s="31" t="n"/>
      <c r="F65" s="31" t="n"/>
      <c r="G65" s="31" t="n"/>
      <c r="H65" s="31" t="n"/>
      <c r="I65" s="31" t="n"/>
      <c r="J65" s="31" t="n"/>
      <c r="K65" s="31" t="n"/>
      <c r="L65" s="32" t="n"/>
    </row>
    <row r="66" ht="22.5" customHeight="1">
      <c r="A66" s="23" t="n"/>
      <c r="B66" s="30" t="inlineStr">
        <is>
          <t>Всего по смете</t>
        </is>
      </c>
      <c r="C66" s="31" t="n"/>
      <c r="D66" s="31" t="n"/>
      <c r="E66" s="32" t="n"/>
      <c r="F66" s="33" t="n">
        <f>SUM(F20:F63)</f>
        <v>285915.8277</v>
      </c>
      <c r="G66" s="33" t="n">
        <f>SUM(G20:G63)</f>
        <v>0</v>
      </c>
      <c r="H66" s="33" t="n">
        <f>SUM(H20:H63)</f>
        <v>0</v>
      </c>
      <c r="I66" s="33" t="n">
        <f>SUM(I20:I63)</f>
        <v>0</v>
      </c>
      <c r="J66" s="33" t="n">
        <f>SUM(J20:J63)</f>
        <v>285915.8277</v>
      </c>
      <c r="K66" s="33" t="n">
        <f>SUM(K20:K63)</f>
        <v>119801.3808</v>
      </c>
      <c r="L66" s="34" t="n"/>
    </row>
    <row r="67" ht="19.7" customHeight="1">
      <c r="A67" s="35" t="inlineStr">
        <is>
          <t>Составил</t>
        </is>
      </c>
      <c r="C67" s="36" t="inlineStr">
        <is>
          <t>Григорова И. А.</t>
        </is>
      </c>
      <c r="D67" s="37" t="n"/>
      <c r="E67" s="37" t="n"/>
      <c r="F67" s="37" t="n"/>
      <c r="G67" s="37" t="n"/>
      <c r="H67" s="37" t="n"/>
      <c r="I67" s="37" t="n"/>
      <c r="J67" s="37" t="n"/>
      <c r="K67" s="37" t="n"/>
      <c r="L67" s="37" t="n"/>
    </row>
    <row r="68" ht="19.7" customHeight="1">
      <c r="A68" s="38" t="n"/>
      <c r="B68" s="39" t="n"/>
      <c r="C68" s="40" t="n"/>
    </row>
    <row r="69" ht="19.7" customHeight="1">
      <c r="A69" s="35" t="inlineStr">
        <is>
          <t>Проверил</t>
        </is>
      </c>
      <c r="C69" s="36" t="inlineStr">
        <is>
          <t>Черкасов А. В.</t>
        </is>
      </c>
      <c r="D69" s="37" t="n"/>
      <c r="E69" s="37" t="n"/>
      <c r="F69" s="37" t="n"/>
      <c r="G69" s="37" t="n"/>
      <c r="H69" s="37" t="n"/>
      <c r="I69" s="37" t="n"/>
      <c r="J69" s="37" t="n"/>
      <c r="K69" s="37" t="n"/>
      <c r="L69" s="37" t="n"/>
    </row>
    <row r="70" ht="19.7" customHeight="1">
      <c r="A70" s="41" t="n"/>
      <c r="B70" s="42" t="n"/>
      <c r="C70" s="40" t="n"/>
    </row>
    <row r="71" ht="19.7" customHeight="1"/>
  </sheetData>
  <mergeCells count="83">
    <mergeCell ref="C44:E44"/>
    <mergeCell ref="C13:E14"/>
    <mergeCell ref="C31:E31"/>
    <mergeCell ref="C40:E40"/>
    <mergeCell ref="C7:L7"/>
    <mergeCell ref="A1:E1"/>
    <mergeCell ref="A16:A17"/>
    <mergeCell ref="C21:E21"/>
    <mergeCell ref="C51:E51"/>
    <mergeCell ref="C60:E60"/>
    <mergeCell ref="B13:B14"/>
    <mergeCell ref="C23:E23"/>
    <mergeCell ref="C16:E17"/>
    <mergeCell ref="C57:E57"/>
    <mergeCell ref="E11:L11"/>
    <mergeCell ref="C18:E18"/>
    <mergeCell ref="C49:E49"/>
    <mergeCell ref="C34:E34"/>
    <mergeCell ref="C42:E42"/>
    <mergeCell ref="A6:C6"/>
    <mergeCell ref="L16:L17"/>
    <mergeCell ref="C20:E20"/>
    <mergeCell ref="C25:E25"/>
    <mergeCell ref="C70:L70"/>
    <mergeCell ref="C22:E22"/>
    <mergeCell ref="B64:E64"/>
    <mergeCell ref="C59:E59"/>
    <mergeCell ref="A3:L3"/>
    <mergeCell ref="C46:E46"/>
    <mergeCell ref="C52:E52"/>
    <mergeCell ref="C61:E61"/>
    <mergeCell ref="C39:E39"/>
    <mergeCell ref="E10:L10"/>
    <mergeCell ref="C48:E48"/>
    <mergeCell ref="A11:D11"/>
    <mergeCell ref="A4:L4"/>
    <mergeCell ref="C32:E32"/>
    <mergeCell ref="C38:E38"/>
    <mergeCell ref="B66:E66"/>
    <mergeCell ref="C15:E15"/>
    <mergeCell ref="C24:E24"/>
    <mergeCell ref="C33:E33"/>
    <mergeCell ref="D8:K8"/>
    <mergeCell ref="C26:E26"/>
    <mergeCell ref="B16:B17"/>
    <mergeCell ref="C35:E35"/>
    <mergeCell ref="C63:E63"/>
    <mergeCell ref="C50:E50"/>
    <mergeCell ref="C55:E55"/>
    <mergeCell ref="C67:L67"/>
    <mergeCell ref="A10:D10"/>
    <mergeCell ref="A69:B69"/>
    <mergeCell ref="C36:E36"/>
    <mergeCell ref="C69:L69"/>
    <mergeCell ref="C28:E28"/>
    <mergeCell ref="A2:E2"/>
    <mergeCell ref="C37:E37"/>
    <mergeCell ref="A13:A14"/>
    <mergeCell ref="C30:E30"/>
    <mergeCell ref="C62:E62"/>
    <mergeCell ref="K16:K17"/>
    <mergeCell ref="A67:B67"/>
    <mergeCell ref="C54:E54"/>
    <mergeCell ref="L13:L14"/>
    <mergeCell ref="C41:E41"/>
    <mergeCell ref="F16:J16"/>
    <mergeCell ref="C56:E56"/>
    <mergeCell ref="C43:E43"/>
    <mergeCell ref="C27:E27"/>
    <mergeCell ref="A65:L65"/>
    <mergeCell ref="A8:C8"/>
    <mergeCell ref="C68:L68"/>
    <mergeCell ref="A19:L19"/>
    <mergeCell ref="C53:E53"/>
    <mergeCell ref="A9:C9"/>
    <mergeCell ref="K13:K14"/>
    <mergeCell ref="F13:J13"/>
    <mergeCell ref="C58:E58"/>
    <mergeCell ref="D9:K9"/>
    <mergeCell ref="C45:E45"/>
    <mergeCell ref="C29:E29"/>
    <mergeCell ref="D6:L6"/>
    <mergeCell ref="C47:E47"/>
  </mergeCells>
  <pageMargins left="0.5905511811023623" right="0.1968503937007874" top="0.7874015748031497" bottom="0.5905511811023623" header="0.1968503937007874" footer="0.1968503937007874"/>
  <pageSetup orientation="portrait" paperSize="9" fitToHeight="3" fitToWidth="1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710937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02-33-01</t>
        </is>
      </c>
    </row>
    <row r="25" ht="19.35" customHeight="1">
      <c r="A25" s="56" t="inlineStr">
        <is>
          <t>33 ВЛ 500 кВ Зейская ГЭС - Амурская №2. Амурская обл. Зейский район (ВОР, поз. 1–14)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542.3</v>
      </c>
      <c r="M31" s="65" t="n">
        <v>7.61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1516.81</v>
      </c>
      <c r="E32" s="72" t="inlineStr">
        <is>
          <t>(</t>
        </is>
      </c>
      <c r="F32" s="71" t="n">
        <v>26.41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901.4299999999999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93.97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1516.81</v>
      </c>
      <c r="E34" s="72" t="inlineStr">
        <is>
          <t>(</t>
        </is>
      </c>
      <c r="F34" s="78" t="n">
        <v>26.41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89" t="inlineStr">
        <is>
          <t>Срезка и сгребание кустарников</t>
        </is>
      </c>
      <c r="B43" s="90" t="n"/>
      <c r="C43" s="90" t="n"/>
      <c r="D43" s="90" t="n"/>
      <c r="E43" s="90" t="n"/>
      <c r="F43" s="90" t="n"/>
      <c r="G43" s="90" t="n"/>
      <c r="H43" s="90" t="n"/>
      <c r="I43" s="90" t="n"/>
      <c r="J43" s="90" t="n"/>
      <c r="K43" s="90" t="n"/>
      <c r="L43" s="90" t="n"/>
      <c r="M43" s="90" t="n"/>
      <c r="N43" s="90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130</v>
      </c>
      <c r="H44" s="95" t="n">
        <v>1</v>
      </c>
      <c r="I44" s="95" t="n">
        <v>130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5895.24</v>
      </c>
      <c r="M45" s="101" t="n">
        <v>71.26000000000001</v>
      </c>
      <c r="N45" s="103" t="n">
        <v>420094.8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01" t="n">
        <v>691.08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5895.24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5895.24</v>
      </c>
      <c r="M48" s="100" t="n"/>
      <c r="N48" s="103" t="n">
        <v>420094.8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5246.76</v>
      </c>
      <c r="M49" s="100" t="n"/>
      <c r="N49" s="112" t="n">
        <v>373884.37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2417.05</v>
      </c>
      <c r="M50" s="100" t="n"/>
      <c r="N50" s="103" t="n">
        <v>172238.87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13559.05</v>
      </c>
      <c r="M51" s="113" t="n"/>
      <c r="N51" s="94" t="n"/>
    </row>
    <row r="52" ht="19.35" customHeight="1">
      <c r="A52" s="89" t="inlineStr">
        <is>
          <t>Амурская обл. Зейский район (ВОР, поз. 1–14)</t>
        </is>
      </c>
      <c r="B52" s="90" t="n"/>
      <c r="C52" s="90" t="n"/>
      <c r="D52" s="90" t="n"/>
      <c r="E52" s="90" t="n"/>
      <c r="F52" s="90" t="n"/>
      <c r="G52" s="90" t="n"/>
      <c r="H52" s="90" t="n"/>
      <c r="I52" s="90" t="n"/>
      <c r="J52" s="90" t="n"/>
      <c r="K52" s="90" t="n"/>
      <c r="L52" s="90" t="n"/>
      <c r="M52" s="90" t="n"/>
      <c r="N52" s="90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3.08</v>
      </c>
      <c r="H53" s="95" t="n">
        <v>1</v>
      </c>
      <c r="I53" s="115" t="n">
        <v>3.08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180.99</v>
      </c>
      <c r="M54" s="101" t="n">
        <v>71.26000000000001</v>
      </c>
      <c r="N54" s="103" t="n">
        <v>12897.35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19.25616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180.99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180.99</v>
      </c>
      <c r="M57" s="100" t="n"/>
      <c r="N57" s="103" t="n">
        <v>12897.35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161.08</v>
      </c>
      <c r="M58" s="100" t="n"/>
      <c r="N58" s="112" t="n">
        <v>11478.64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74.20999999999999</v>
      </c>
      <c r="M59" s="100" t="n"/>
      <c r="N59" s="103" t="n">
        <v>5287.91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5" t="n">
        <v>416.28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1.55</v>
      </c>
      <c r="H61" s="95" t="n">
        <v>1</v>
      </c>
      <c r="I61" s="115" t="n">
        <v>1.55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176.59</v>
      </c>
      <c r="M62" s="101" t="n">
        <v>71.26000000000001</v>
      </c>
      <c r="N62" s="103" t="n">
        <v>12583.8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8" t="n">
        <v>18.786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176.59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176.59</v>
      </c>
      <c r="M65" s="100" t="n"/>
      <c r="N65" s="103" t="n">
        <v>12583.8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157.17</v>
      </c>
      <c r="M66" s="100" t="n"/>
      <c r="N66" s="112" t="n">
        <v>11199.58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72.40000000000001</v>
      </c>
      <c r="M67" s="100" t="n"/>
      <c r="N67" s="103" t="n">
        <v>5159.36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5" t="n">
        <v>406.16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0.52</v>
      </c>
      <c r="H69" s="95" t="n">
        <v>1</v>
      </c>
      <c r="I69" s="115" t="n">
        <v>0.52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78.59999999999999</v>
      </c>
      <c r="M70" s="101" t="n">
        <v>71.26000000000001</v>
      </c>
      <c r="N70" s="103" t="n">
        <v>5601.04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9" t="n">
        <v>8.361599999999999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78.59999999999999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78.59999999999999</v>
      </c>
      <c r="M73" s="100" t="n"/>
      <c r="N73" s="103" t="n">
        <v>5601.04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69.95</v>
      </c>
      <c r="M74" s="100" t="n"/>
      <c r="N74" s="112" t="n">
        <v>4984.93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32.23</v>
      </c>
      <c r="M75" s="100" t="n"/>
      <c r="N75" s="103" t="n">
        <v>2296.43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180.78</v>
      </c>
      <c r="M76" s="113" t="n"/>
      <c r="N76" s="94" t="n"/>
    </row>
    <row r="77" ht="68.65000000000001" customHeight="1">
      <c r="A77" s="87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88" t="n"/>
      <c r="E77" s="88" t="n"/>
      <c r="F77" s="93" t="inlineStr">
        <is>
          <t>100 шт</t>
        </is>
      </c>
      <c r="G77" s="94" t="n">
        <v>3.08</v>
      </c>
      <c r="H77" s="95" t="n">
        <v>1</v>
      </c>
      <c r="I77" s="115" t="n">
        <v>3.08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115.44</v>
      </c>
      <c r="K78" s="102" t="n">
        <v>1.2</v>
      </c>
      <c r="L78" s="101" t="n">
        <v>426.67</v>
      </c>
      <c r="M78" s="101" t="n">
        <v>71.26000000000001</v>
      </c>
      <c r="N78" s="103" t="n">
        <v>30404.5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88" t="n"/>
      <c r="E79" s="88" t="n"/>
      <c r="F79" s="99" t="n"/>
      <c r="G79" s="99" t="n"/>
      <c r="H79" s="99" t="n"/>
      <c r="I79" s="100" t="n"/>
      <c r="J79" s="101" t="n">
        <v>655.4299999999999</v>
      </c>
      <c r="K79" s="102" t="n">
        <v>1.2</v>
      </c>
      <c r="L79" s="103" t="n">
        <v>2422.47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88" t="n"/>
      <c r="E80" s="88" t="n"/>
      <c r="F80" s="99" t="n"/>
      <c r="G80" s="99" t="n"/>
      <c r="H80" s="99" t="n"/>
      <c r="I80" s="100" t="n"/>
      <c r="J80" s="101" t="n">
        <v>114.62</v>
      </c>
      <c r="K80" s="102" t="n">
        <v>1.2</v>
      </c>
      <c r="L80" s="101" t="n">
        <v>423.64</v>
      </c>
      <c r="M80" s="101" t="n">
        <v>71.26000000000001</v>
      </c>
      <c r="N80" s="103" t="n">
        <v>30188.59</v>
      </c>
    </row>
    <row r="81" ht="19.35" customHeight="1">
      <c r="A81" s="96" t="n"/>
      <c r="B81" s="104" t="n"/>
      <c r="C81" s="98" t="inlineStr">
        <is>
          <t>ЗТ</t>
        </is>
      </c>
      <c r="D81" s="88" t="n"/>
      <c r="E81" s="88" t="n"/>
      <c r="F81" s="105" t="inlineStr">
        <is>
          <t>чел.-ч</t>
        </is>
      </c>
      <c r="G81" s="117" t="n">
        <v>14.8</v>
      </c>
      <c r="H81" s="102" t="n">
        <v>1.2</v>
      </c>
      <c r="I81" s="119" t="n">
        <v>54.7008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88" t="n"/>
      <c r="E82" s="88" t="n"/>
      <c r="F82" s="105" t="inlineStr">
        <is>
          <t>чел.-ч</t>
        </is>
      </c>
      <c r="G82" s="101" t="n">
        <v>8.49</v>
      </c>
      <c r="H82" s="102" t="n">
        <v>1.2</v>
      </c>
      <c r="I82" s="116" t="n">
        <v>31.37904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88" t="n"/>
      <c r="E83" s="88" t="n"/>
      <c r="F83" s="99" t="n"/>
      <c r="G83" s="106" t="n"/>
      <c r="H83" s="106" t="n"/>
      <c r="I83" s="100" t="n"/>
      <c r="J83" s="101" t="n">
        <v>770.87</v>
      </c>
      <c r="K83" s="100" t="n"/>
      <c r="L83" s="103" t="n">
        <v>2849.14</v>
      </c>
      <c r="M83" s="100" t="n"/>
      <c r="N83" s="107" t="n"/>
    </row>
    <row r="84" ht="19.35" customHeight="1">
      <c r="A84" s="96" t="n"/>
      <c r="B84" s="108" t="n"/>
      <c r="C84" s="98" t="inlineStr">
        <is>
          <t>ФОТ</t>
        </is>
      </c>
      <c r="D84" s="88" t="n"/>
      <c r="E84" s="88" t="n"/>
      <c r="F84" s="99" t="n"/>
      <c r="G84" s="106" t="n"/>
      <c r="H84" s="106" t="n"/>
      <c r="I84" s="100" t="n"/>
      <c r="J84" s="100" t="n"/>
      <c r="K84" s="100" t="n"/>
      <c r="L84" s="101" t="n">
        <v>850.3099999999999</v>
      </c>
      <c r="M84" s="100" t="n"/>
      <c r="N84" s="103" t="n">
        <v>60593.09</v>
      </c>
    </row>
    <row r="85" ht="42" customHeight="1">
      <c r="A85" s="96" t="n"/>
      <c r="B85" s="109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88" t="n"/>
      <c r="E85" s="88" t="n"/>
      <c r="F85" s="105" t="inlineStr">
        <is>
          <t>%</t>
        </is>
      </c>
      <c r="G85" s="110" t="n">
        <v>89</v>
      </c>
      <c r="H85" s="111" t="n"/>
      <c r="I85" s="110" t="n">
        <v>89</v>
      </c>
      <c r="J85" s="100" t="n"/>
      <c r="K85" s="100" t="n"/>
      <c r="L85" s="101" t="n">
        <v>756.78</v>
      </c>
      <c r="M85" s="100" t="n"/>
      <c r="N85" s="112" t="n">
        <v>53927.85</v>
      </c>
    </row>
    <row r="86" ht="42" customHeight="1">
      <c r="A86" s="96" t="n"/>
      <c r="B86" s="109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41</v>
      </c>
      <c r="H86" s="111" t="n"/>
      <c r="I86" s="110" t="n">
        <v>41</v>
      </c>
      <c r="J86" s="100" t="n"/>
      <c r="K86" s="100" t="n"/>
      <c r="L86" s="101" t="n">
        <v>348.63</v>
      </c>
      <c r="M86" s="100" t="n"/>
      <c r="N86" s="103" t="n">
        <v>24843.17</v>
      </c>
    </row>
    <row r="87" ht="19.35" customHeight="1">
      <c r="A87" s="96" t="n"/>
      <c r="B87" s="108" t="n"/>
      <c r="C87" s="87" t="inlineStr">
        <is>
          <t>Всего по позиции</t>
        </is>
      </c>
      <c r="D87" s="88" t="n"/>
      <c r="E87" s="88" t="n"/>
      <c r="F87" s="100" t="n"/>
      <c r="G87" s="106" t="n"/>
      <c r="H87" s="106" t="n"/>
      <c r="I87" s="113" t="n"/>
      <c r="J87" s="113" t="n"/>
      <c r="K87" s="113" t="n"/>
      <c r="L87" s="114" t="n">
        <v>3954.55</v>
      </c>
      <c r="M87" s="113" t="n"/>
      <c r="N87" s="94" t="n"/>
    </row>
    <row r="88" ht="55.35" customHeight="1">
      <c r="A88" s="87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88" t="n"/>
      <c r="E88" s="88" t="n"/>
      <c r="F88" s="93" t="inlineStr">
        <is>
          <t>100 шт</t>
        </is>
      </c>
      <c r="G88" s="94" t="n">
        <v>3.08</v>
      </c>
      <c r="H88" s="95" t="n">
        <v>1</v>
      </c>
      <c r="I88" s="115" t="n">
        <v>3.08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88" t="n"/>
      <c r="E89" s="88" t="n"/>
      <c r="F89" s="99" t="n"/>
      <c r="G89" s="99" t="n"/>
      <c r="H89" s="99" t="n"/>
      <c r="I89" s="100" t="n"/>
      <c r="J89" s="101" t="n">
        <v>28.94</v>
      </c>
      <c r="K89" s="102" t="n">
        <v>1.2</v>
      </c>
      <c r="L89" s="101" t="n">
        <v>106.96</v>
      </c>
      <c r="M89" s="101" t="n">
        <v>71.26000000000001</v>
      </c>
      <c r="N89" s="103" t="n">
        <v>7621.97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88" t="n"/>
      <c r="E90" s="88" t="n"/>
      <c r="F90" s="99" t="n"/>
      <c r="G90" s="99" t="n"/>
      <c r="H90" s="99" t="n"/>
      <c r="I90" s="100" t="n"/>
      <c r="J90" s="101" t="n">
        <v>163.66</v>
      </c>
      <c r="K90" s="102" t="n">
        <v>1.2</v>
      </c>
      <c r="L90" s="101" t="n">
        <v>604.89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88" t="n"/>
      <c r="E91" s="88" t="n"/>
      <c r="F91" s="99" t="n"/>
      <c r="G91" s="99" t="n"/>
      <c r="H91" s="99" t="n"/>
      <c r="I91" s="100" t="n"/>
      <c r="J91" s="101" t="n">
        <v>28.62</v>
      </c>
      <c r="K91" s="102" t="n">
        <v>1.2</v>
      </c>
      <c r="L91" s="101" t="n">
        <v>105.78</v>
      </c>
      <c r="M91" s="101" t="n">
        <v>71.26000000000001</v>
      </c>
      <c r="N91" s="103" t="n">
        <v>7537.88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01" t="n">
        <v>3.71</v>
      </c>
      <c r="H92" s="102" t="n">
        <v>1.2</v>
      </c>
      <c r="I92" s="116" t="n">
        <v>13.71216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88" t="n"/>
      <c r="E93" s="88" t="n"/>
      <c r="F93" s="105" t="inlineStr">
        <is>
          <t>чел.-ч</t>
        </is>
      </c>
      <c r="G93" s="101" t="n">
        <v>2.12</v>
      </c>
      <c r="H93" s="102" t="n">
        <v>1.2</v>
      </c>
      <c r="I93" s="116" t="n">
        <v>7.83552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88" t="n"/>
      <c r="E94" s="88" t="n"/>
      <c r="F94" s="99" t="n"/>
      <c r="G94" s="106" t="n"/>
      <c r="H94" s="106" t="n"/>
      <c r="I94" s="100" t="n"/>
      <c r="J94" s="101" t="n">
        <v>192.6</v>
      </c>
      <c r="K94" s="100" t="n"/>
      <c r="L94" s="101" t="n">
        <v>711.85</v>
      </c>
      <c r="M94" s="100" t="n"/>
      <c r="N94" s="107" t="n"/>
    </row>
    <row r="95" ht="19.35" customHeight="1">
      <c r="A95" s="96" t="n"/>
      <c r="B95" s="108" t="n"/>
      <c r="C95" s="98" t="inlineStr">
        <is>
          <t>ФОТ</t>
        </is>
      </c>
      <c r="D95" s="88" t="n"/>
      <c r="E95" s="88" t="n"/>
      <c r="F95" s="99" t="n"/>
      <c r="G95" s="106" t="n"/>
      <c r="H95" s="106" t="n"/>
      <c r="I95" s="100" t="n"/>
      <c r="J95" s="100" t="n"/>
      <c r="K95" s="100" t="n"/>
      <c r="L95" s="101" t="n">
        <v>212.74</v>
      </c>
      <c r="M95" s="100" t="n"/>
      <c r="N95" s="103" t="n">
        <v>15159.85</v>
      </c>
    </row>
    <row r="96" ht="42" customHeight="1">
      <c r="A96" s="96" t="n"/>
      <c r="B96" s="109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89</v>
      </c>
      <c r="H96" s="111" t="n"/>
      <c r="I96" s="110" t="n">
        <v>89</v>
      </c>
      <c r="J96" s="100" t="n"/>
      <c r="K96" s="100" t="n"/>
      <c r="L96" s="101" t="n">
        <v>189.34</v>
      </c>
      <c r="M96" s="100" t="n"/>
      <c r="N96" s="112" t="n">
        <v>13492.27</v>
      </c>
    </row>
    <row r="97" ht="42" customHeight="1">
      <c r="A97" s="96" t="n"/>
      <c r="B97" s="109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88" t="n"/>
      <c r="E97" s="88" t="n"/>
      <c r="F97" s="105" t="inlineStr">
        <is>
          <t>%</t>
        </is>
      </c>
      <c r="G97" s="110" t="n">
        <v>41</v>
      </c>
      <c r="H97" s="111" t="n"/>
      <c r="I97" s="110" t="n">
        <v>41</v>
      </c>
      <c r="J97" s="100" t="n"/>
      <c r="K97" s="100" t="n"/>
      <c r="L97" s="101" t="n">
        <v>87.22</v>
      </c>
      <c r="M97" s="100" t="n"/>
      <c r="N97" s="103" t="n">
        <v>6215.54</v>
      </c>
    </row>
    <row r="98" ht="19.35" customHeight="1">
      <c r="A98" s="96" t="n"/>
      <c r="B98" s="108" t="n"/>
      <c r="C98" s="87" t="inlineStr">
        <is>
          <t>Всего по позиции</t>
        </is>
      </c>
      <c r="D98" s="88" t="n"/>
      <c r="E98" s="88" t="n"/>
      <c r="F98" s="100" t="n"/>
      <c r="G98" s="106" t="n"/>
      <c r="H98" s="106" t="n"/>
      <c r="I98" s="113" t="n"/>
      <c r="J98" s="113" t="n"/>
      <c r="K98" s="113" t="n"/>
      <c r="L98" s="115" t="n">
        <v>988.41</v>
      </c>
      <c r="M98" s="113" t="n"/>
      <c r="N98" s="94" t="n"/>
    </row>
    <row r="99" ht="68.65000000000001" customHeight="1">
      <c r="A99" s="87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88" t="n"/>
      <c r="E99" s="88" t="n"/>
      <c r="F99" s="93" t="inlineStr">
        <is>
          <t>100 шт</t>
        </is>
      </c>
      <c r="G99" s="94" t="n">
        <v>1.55</v>
      </c>
      <c r="H99" s="95" t="n">
        <v>1</v>
      </c>
      <c r="I99" s="115" t="n">
        <v>1.55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201.24</v>
      </c>
      <c r="K100" s="102" t="n">
        <v>1.2</v>
      </c>
      <c r="L100" s="101" t="n">
        <v>374.31</v>
      </c>
      <c r="M100" s="101" t="n">
        <v>71.26000000000001</v>
      </c>
      <c r="N100" s="103" t="n">
        <v>26673.33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88" t="n"/>
      <c r="E101" s="88" t="n"/>
      <c r="F101" s="99" t="n"/>
      <c r="G101" s="99" t="n"/>
      <c r="H101" s="99" t="n"/>
      <c r="I101" s="100" t="n"/>
      <c r="J101" s="103" t="n">
        <v>1142.56</v>
      </c>
      <c r="K101" s="102" t="n">
        <v>1.2</v>
      </c>
      <c r="L101" s="103" t="n">
        <v>2125.16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88" t="n"/>
      <c r="E102" s="88" t="n"/>
      <c r="F102" s="99" t="n"/>
      <c r="G102" s="99" t="n"/>
      <c r="H102" s="99" t="n"/>
      <c r="I102" s="100" t="n"/>
      <c r="J102" s="101" t="n">
        <v>199.8</v>
      </c>
      <c r="K102" s="102" t="n">
        <v>1.2</v>
      </c>
      <c r="L102" s="101" t="n">
        <v>371.63</v>
      </c>
      <c r="M102" s="101" t="n">
        <v>71.26000000000001</v>
      </c>
      <c r="N102" s="103" t="n">
        <v>26482.35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7" t="n">
        <v>25.8</v>
      </c>
      <c r="H103" s="102" t="n">
        <v>1.2</v>
      </c>
      <c r="I103" s="118" t="n">
        <v>47.988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88" t="n"/>
      <c r="E104" s="88" t="n"/>
      <c r="F104" s="105" t="inlineStr">
        <is>
          <t>чел.-ч</t>
        </is>
      </c>
      <c r="G104" s="117" t="n">
        <v>14.8</v>
      </c>
      <c r="H104" s="102" t="n">
        <v>1.2</v>
      </c>
      <c r="I104" s="118" t="n">
        <v>27.528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88" t="n"/>
      <c r="E105" s="88" t="n"/>
      <c r="F105" s="99" t="n"/>
      <c r="G105" s="106" t="n"/>
      <c r="H105" s="106" t="n"/>
      <c r="I105" s="100" t="n"/>
      <c r="J105" s="103" t="n">
        <v>1343.8</v>
      </c>
      <c r="K105" s="100" t="n"/>
      <c r="L105" s="103" t="n">
        <v>2499.47</v>
      </c>
      <c r="M105" s="100" t="n"/>
      <c r="N105" s="107" t="n"/>
    </row>
    <row r="106" ht="19.35" customHeight="1">
      <c r="A106" s="96" t="n"/>
      <c r="B106" s="108" t="n"/>
      <c r="C106" s="98" t="inlineStr">
        <is>
          <t>ФОТ</t>
        </is>
      </c>
      <c r="D106" s="88" t="n"/>
      <c r="E106" s="88" t="n"/>
      <c r="F106" s="99" t="n"/>
      <c r="G106" s="106" t="n"/>
      <c r="H106" s="106" t="n"/>
      <c r="I106" s="100" t="n"/>
      <c r="J106" s="100" t="n"/>
      <c r="K106" s="100" t="n"/>
      <c r="L106" s="101" t="n">
        <v>745.9400000000001</v>
      </c>
      <c r="M106" s="100" t="n"/>
      <c r="N106" s="103" t="n">
        <v>53155.68</v>
      </c>
    </row>
    <row r="107" ht="42" customHeight="1">
      <c r="A107" s="96" t="n"/>
      <c r="B107" s="109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0" t="n">
        <v>89</v>
      </c>
      <c r="H107" s="111" t="n"/>
      <c r="I107" s="110" t="n">
        <v>89</v>
      </c>
      <c r="J107" s="100" t="n"/>
      <c r="K107" s="100" t="n"/>
      <c r="L107" s="101" t="n">
        <v>663.89</v>
      </c>
      <c r="M107" s="100" t="n"/>
      <c r="N107" s="112" t="n">
        <v>47308.56</v>
      </c>
    </row>
    <row r="108" ht="42" customHeight="1">
      <c r="A108" s="96" t="n"/>
      <c r="B108" s="109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88" t="n"/>
      <c r="E108" s="88" t="n"/>
      <c r="F108" s="105" t="inlineStr">
        <is>
          <t>%</t>
        </is>
      </c>
      <c r="G108" s="110" t="n">
        <v>41</v>
      </c>
      <c r="H108" s="111" t="n"/>
      <c r="I108" s="110" t="n">
        <v>41</v>
      </c>
      <c r="J108" s="100" t="n"/>
      <c r="K108" s="100" t="n"/>
      <c r="L108" s="101" t="n">
        <v>305.84</v>
      </c>
      <c r="M108" s="100" t="n"/>
      <c r="N108" s="103" t="n">
        <v>21793.83</v>
      </c>
    </row>
    <row r="109" ht="19.35" customHeight="1">
      <c r="A109" s="96" t="n"/>
      <c r="B109" s="108" t="n"/>
      <c r="C109" s="87" t="inlineStr">
        <is>
          <t>Всего по позиции</t>
        </is>
      </c>
      <c r="D109" s="88" t="n"/>
      <c r="E109" s="88" t="n"/>
      <c r="F109" s="100" t="n"/>
      <c r="G109" s="106" t="n"/>
      <c r="H109" s="106" t="n"/>
      <c r="I109" s="113" t="n"/>
      <c r="J109" s="113" t="n"/>
      <c r="K109" s="113" t="n"/>
      <c r="L109" s="114" t="n">
        <v>3469.2</v>
      </c>
      <c r="M109" s="113" t="n"/>
      <c r="N109" s="94" t="n"/>
    </row>
    <row r="110" ht="55.35" customHeight="1">
      <c r="A110" s="87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88" t="n"/>
      <c r="E110" s="88" t="n"/>
      <c r="F110" s="93" t="inlineStr">
        <is>
          <t>100 шт</t>
        </is>
      </c>
      <c r="G110" s="94" t="n">
        <v>1.55</v>
      </c>
      <c r="H110" s="95" t="n">
        <v>1</v>
      </c>
      <c r="I110" s="115" t="n">
        <v>1.55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88" t="n"/>
      <c r="E111" s="88" t="n"/>
      <c r="F111" s="99" t="n"/>
      <c r="G111" s="99" t="n"/>
      <c r="H111" s="99" t="n"/>
      <c r="I111" s="100" t="n"/>
      <c r="J111" s="101" t="n">
        <v>58.34</v>
      </c>
      <c r="K111" s="102" t="n">
        <v>1.2</v>
      </c>
      <c r="L111" s="101" t="n">
        <v>108.51</v>
      </c>
      <c r="M111" s="101" t="n">
        <v>71.26000000000001</v>
      </c>
      <c r="N111" s="103" t="n">
        <v>7732.42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88" t="n"/>
      <c r="E112" s="88" t="n"/>
      <c r="F112" s="99" t="n"/>
      <c r="G112" s="99" t="n"/>
      <c r="H112" s="99" t="n"/>
      <c r="I112" s="100" t="n"/>
      <c r="J112" s="101" t="n">
        <v>330.42</v>
      </c>
      <c r="K112" s="102" t="n">
        <v>1.2</v>
      </c>
      <c r="L112" s="101" t="n">
        <v>614.58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88" t="n"/>
      <c r="E113" s="88" t="n"/>
      <c r="F113" s="99" t="n"/>
      <c r="G113" s="99" t="n"/>
      <c r="H113" s="99" t="n"/>
      <c r="I113" s="100" t="n"/>
      <c r="J113" s="101" t="n">
        <v>57.78</v>
      </c>
      <c r="K113" s="102" t="n">
        <v>1.2</v>
      </c>
      <c r="L113" s="101" t="n">
        <v>107.47</v>
      </c>
      <c r="M113" s="101" t="n">
        <v>71.26000000000001</v>
      </c>
      <c r="N113" s="103" t="n">
        <v>7658.31</v>
      </c>
    </row>
    <row r="114" ht="19.35" customHeight="1">
      <c r="A114" s="96" t="n"/>
      <c r="B114" s="104" t="n"/>
      <c r="C114" s="98" t="inlineStr">
        <is>
          <t>ЗТ</t>
        </is>
      </c>
      <c r="D114" s="88" t="n"/>
      <c r="E114" s="88" t="n"/>
      <c r="F114" s="105" t="inlineStr">
        <is>
          <t>чел.-ч</t>
        </is>
      </c>
      <c r="G114" s="101" t="n">
        <v>7.48</v>
      </c>
      <c r="H114" s="102" t="n">
        <v>1.2</v>
      </c>
      <c r="I114" s="119" t="n">
        <v>13.9128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88" t="n"/>
      <c r="E115" s="88" t="n"/>
      <c r="F115" s="105" t="inlineStr">
        <is>
          <t>чел.-ч</t>
        </is>
      </c>
      <c r="G115" s="101" t="n">
        <v>4.28</v>
      </c>
      <c r="H115" s="102" t="n">
        <v>1.2</v>
      </c>
      <c r="I115" s="119" t="n">
        <v>7.9608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88" t="n"/>
      <c r="E116" s="88" t="n"/>
      <c r="F116" s="99" t="n"/>
      <c r="G116" s="106" t="n"/>
      <c r="H116" s="106" t="n"/>
      <c r="I116" s="100" t="n"/>
      <c r="J116" s="101" t="n">
        <v>388.76</v>
      </c>
      <c r="K116" s="100" t="n"/>
      <c r="L116" s="101" t="n">
        <v>723.09</v>
      </c>
      <c r="M116" s="100" t="n"/>
      <c r="N116" s="107" t="n"/>
    </row>
    <row r="117" ht="19.35" customHeight="1">
      <c r="A117" s="96" t="n"/>
      <c r="B117" s="108" t="n"/>
      <c r="C117" s="98" t="inlineStr">
        <is>
          <t>ФОТ</t>
        </is>
      </c>
      <c r="D117" s="88" t="n"/>
      <c r="E117" s="88" t="n"/>
      <c r="F117" s="99" t="n"/>
      <c r="G117" s="106" t="n"/>
      <c r="H117" s="106" t="n"/>
      <c r="I117" s="100" t="n"/>
      <c r="J117" s="100" t="n"/>
      <c r="K117" s="100" t="n"/>
      <c r="L117" s="101" t="n">
        <v>215.98</v>
      </c>
      <c r="M117" s="100" t="n"/>
      <c r="N117" s="103" t="n">
        <v>15390.73</v>
      </c>
    </row>
    <row r="118" ht="42" customHeight="1">
      <c r="A118" s="96" t="n"/>
      <c r="B118" s="109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88" t="n"/>
      <c r="E118" s="88" t="n"/>
      <c r="F118" s="105" t="inlineStr">
        <is>
          <t>%</t>
        </is>
      </c>
      <c r="G118" s="110" t="n">
        <v>89</v>
      </c>
      <c r="H118" s="111" t="n"/>
      <c r="I118" s="110" t="n">
        <v>89</v>
      </c>
      <c r="J118" s="100" t="n"/>
      <c r="K118" s="100" t="n"/>
      <c r="L118" s="101" t="n">
        <v>192.22</v>
      </c>
      <c r="M118" s="100" t="n"/>
      <c r="N118" s="112" t="n">
        <v>13697.75</v>
      </c>
    </row>
    <row r="119" ht="42" customHeight="1">
      <c r="A119" s="96" t="n"/>
      <c r="B119" s="109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88" t="n"/>
      <c r="E119" s="88" t="n"/>
      <c r="F119" s="105" t="inlineStr">
        <is>
          <t>%</t>
        </is>
      </c>
      <c r="G119" s="110" t="n">
        <v>41</v>
      </c>
      <c r="H119" s="111" t="n"/>
      <c r="I119" s="110" t="n">
        <v>41</v>
      </c>
      <c r="J119" s="100" t="n"/>
      <c r="K119" s="100" t="n"/>
      <c r="L119" s="101" t="n">
        <v>88.55</v>
      </c>
      <c r="M119" s="100" t="n"/>
      <c r="N119" s="103" t="n">
        <v>6310.2</v>
      </c>
    </row>
    <row r="120" ht="19.35" customHeight="1">
      <c r="A120" s="96" t="n"/>
      <c r="B120" s="108" t="n"/>
      <c r="C120" s="87" t="inlineStr">
        <is>
          <t>Всего по позиции</t>
        </is>
      </c>
      <c r="D120" s="88" t="n"/>
      <c r="E120" s="88" t="n"/>
      <c r="F120" s="100" t="n"/>
      <c r="G120" s="106" t="n"/>
      <c r="H120" s="106" t="n"/>
      <c r="I120" s="113" t="n"/>
      <c r="J120" s="113" t="n"/>
      <c r="K120" s="113" t="n"/>
      <c r="L120" s="114" t="n">
        <v>1003.86</v>
      </c>
      <c r="M120" s="113" t="n"/>
      <c r="N120" s="94" t="n"/>
    </row>
    <row r="121" ht="68.65000000000001" customHeight="1">
      <c r="A121" s="87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88" t="n"/>
      <c r="E121" s="88" t="n"/>
      <c r="F121" s="93" t="inlineStr">
        <is>
          <t>100 шт</t>
        </is>
      </c>
      <c r="G121" s="94" t="n">
        <v>0.52</v>
      </c>
      <c r="H121" s="95" t="n">
        <v>1</v>
      </c>
      <c r="I121" s="115" t="n">
        <v>0.52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88" t="n"/>
      <c r="E122" s="88" t="n"/>
      <c r="F122" s="99" t="n"/>
      <c r="G122" s="99" t="n"/>
      <c r="H122" s="99" t="n"/>
      <c r="I122" s="100" t="n"/>
      <c r="J122" s="101" t="n">
        <v>326.82</v>
      </c>
      <c r="K122" s="102" t="n">
        <v>1.2</v>
      </c>
      <c r="L122" s="101" t="n">
        <v>203.94</v>
      </c>
      <c r="M122" s="101" t="n">
        <v>71.26000000000001</v>
      </c>
      <c r="N122" s="103" t="n">
        <v>14532.76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88" t="n"/>
      <c r="E123" s="88" t="n"/>
      <c r="F123" s="99" t="n"/>
      <c r="G123" s="99" t="n"/>
      <c r="H123" s="99" t="n"/>
      <c r="I123" s="100" t="n"/>
      <c r="J123" s="103" t="n">
        <v>1852.8</v>
      </c>
      <c r="K123" s="102" t="n">
        <v>1.2</v>
      </c>
      <c r="L123" s="103" t="n">
        <v>1156.15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88" t="n"/>
      <c r="E124" s="88" t="n"/>
      <c r="F124" s="99" t="n"/>
      <c r="G124" s="99" t="n"/>
      <c r="H124" s="99" t="n"/>
      <c r="I124" s="100" t="n"/>
      <c r="J124" s="101" t="n">
        <v>324</v>
      </c>
      <c r="K124" s="102" t="n">
        <v>1.2</v>
      </c>
      <c r="L124" s="101" t="n">
        <v>202.18</v>
      </c>
      <c r="M124" s="101" t="n">
        <v>71.26000000000001</v>
      </c>
      <c r="N124" s="103" t="n">
        <v>14407.35</v>
      </c>
    </row>
    <row r="125" ht="19.35" customHeight="1">
      <c r="A125" s="96" t="n"/>
      <c r="B125" s="104" t="n"/>
      <c r="C125" s="98" t="inlineStr">
        <is>
          <t>ЗТ</t>
        </is>
      </c>
      <c r="D125" s="88" t="n"/>
      <c r="E125" s="88" t="n"/>
      <c r="F125" s="105" t="inlineStr">
        <is>
          <t>чел.-ч</t>
        </is>
      </c>
      <c r="G125" s="117" t="n">
        <v>41.9</v>
      </c>
      <c r="H125" s="102" t="n">
        <v>1.2</v>
      </c>
      <c r="I125" s="119" t="n">
        <v>26.1456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88" t="n"/>
      <c r="E126" s="88" t="n"/>
      <c r="F126" s="105" t="inlineStr">
        <is>
          <t>чел.-ч</t>
        </is>
      </c>
      <c r="G126" s="120" t="n">
        <v>24</v>
      </c>
      <c r="H126" s="102" t="n">
        <v>1.2</v>
      </c>
      <c r="I126" s="118" t="n">
        <v>14.976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88" t="n"/>
      <c r="E127" s="88" t="n"/>
      <c r="F127" s="99" t="n"/>
      <c r="G127" s="106" t="n"/>
      <c r="H127" s="106" t="n"/>
      <c r="I127" s="100" t="n"/>
      <c r="J127" s="103" t="n">
        <v>2179.62</v>
      </c>
      <c r="K127" s="100" t="n"/>
      <c r="L127" s="103" t="n">
        <v>1360.09</v>
      </c>
      <c r="M127" s="100" t="n"/>
      <c r="N127" s="107" t="n"/>
    </row>
    <row r="128" ht="19.35" customHeight="1">
      <c r="A128" s="96" t="n"/>
      <c r="B128" s="108" t="n"/>
      <c r="C128" s="98" t="inlineStr">
        <is>
          <t>ФОТ</t>
        </is>
      </c>
      <c r="D128" s="88" t="n"/>
      <c r="E128" s="88" t="n"/>
      <c r="F128" s="99" t="n"/>
      <c r="G128" s="106" t="n"/>
      <c r="H128" s="106" t="n"/>
      <c r="I128" s="100" t="n"/>
      <c r="J128" s="100" t="n"/>
      <c r="K128" s="100" t="n"/>
      <c r="L128" s="101" t="n">
        <v>406.12</v>
      </c>
      <c r="M128" s="100" t="n"/>
      <c r="N128" s="103" t="n">
        <v>28940.11</v>
      </c>
    </row>
    <row r="129" ht="42" customHeight="1">
      <c r="A129" s="96" t="n"/>
      <c r="B129" s="109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88" t="n"/>
      <c r="E129" s="88" t="n"/>
      <c r="F129" s="105" t="inlineStr">
        <is>
          <t>%</t>
        </is>
      </c>
      <c r="G129" s="110" t="n">
        <v>89</v>
      </c>
      <c r="H129" s="111" t="n"/>
      <c r="I129" s="110" t="n">
        <v>89</v>
      </c>
      <c r="J129" s="100" t="n"/>
      <c r="K129" s="100" t="n"/>
      <c r="L129" s="101" t="n">
        <v>361.45</v>
      </c>
      <c r="M129" s="100" t="n"/>
      <c r="N129" s="112" t="n">
        <v>25756.7</v>
      </c>
    </row>
    <row r="130" ht="42" customHeight="1">
      <c r="A130" s="96" t="n"/>
      <c r="B130" s="109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88" t="n"/>
      <c r="E130" s="88" t="n"/>
      <c r="F130" s="105" t="inlineStr">
        <is>
          <t>%</t>
        </is>
      </c>
      <c r="G130" s="110" t="n">
        <v>41</v>
      </c>
      <c r="H130" s="111" t="n"/>
      <c r="I130" s="110" t="n">
        <v>41</v>
      </c>
      <c r="J130" s="100" t="n"/>
      <c r="K130" s="100" t="n"/>
      <c r="L130" s="101" t="n">
        <v>166.51</v>
      </c>
      <c r="M130" s="100" t="n"/>
      <c r="N130" s="103" t="n">
        <v>11865.45</v>
      </c>
    </row>
    <row r="131" ht="19.35" customHeight="1">
      <c r="A131" s="96" t="n"/>
      <c r="B131" s="108" t="n"/>
      <c r="C131" s="87" t="inlineStr">
        <is>
          <t>Всего по позиции</t>
        </is>
      </c>
      <c r="D131" s="88" t="n"/>
      <c r="E131" s="88" t="n"/>
      <c r="F131" s="100" t="n"/>
      <c r="G131" s="106" t="n"/>
      <c r="H131" s="106" t="n"/>
      <c r="I131" s="113" t="n"/>
      <c r="J131" s="113" t="n"/>
      <c r="K131" s="113" t="n"/>
      <c r="L131" s="114" t="n">
        <v>1888.05</v>
      </c>
      <c r="M131" s="113" t="n"/>
      <c r="N131" s="94" t="n"/>
    </row>
    <row r="132" ht="55.35" customHeight="1">
      <c r="A132" s="87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88" t="n"/>
      <c r="E132" s="88" t="n"/>
      <c r="F132" s="93" t="inlineStr">
        <is>
          <t>100 шт</t>
        </is>
      </c>
      <c r="G132" s="94" t="n">
        <v>0.52</v>
      </c>
      <c r="H132" s="95" t="n">
        <v>1</v>
      </c>
      <c r="I132" s="115" t="n">
        <v>0.52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88" t="n"/>
      <c r="E133" s="88" t="n"/>
      <c r="F133" s="99" t="n"/>
      <c r="G133" s="99" t="n"/>
      <c r="H133" s="99" t="n"/>
      <c r="I133" s="100" t="n"/>
      <c r="J133" s="101" t="n">
        <v>93.59999999999999</v>
      </c>
      <c r="K133" s="102" t="n">
        <v>1.2</v>
      </c>
      <c r="L133" s="101" t="n">
        <v>58.41</v>
      </c>
      <c r="M133" s="101" t="n">
        <v>71.26000000000001</v>
      </c>
      <c r="N133" s="103" t="n">
        <v>4162.3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88" t="n"/>
      <c r="E134" s="88" t="n"/>
      <c r="F134" s="99" t="n"/>
      <c r="G134" s="99" t="n"/>
      <c r="H134" s="99" t="n"/>
      <c r="I134" s="100" t="n"/>
      <c r="J134" s="101" t="n">
        <v>531.14</v>
      </c>
      <c r="K134" s="102" t="n">
        <v>1.2</v>
      </c>
      <c r="L134" s="101" t="n">
        <v>331.43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88" t="n"/>
      <c r="E135" s="88" t="n"/>
      <c r="F135" s="99" t="n"/>
      <c r="G135" s="99" t="n"/>
      <c r="H135" s="99" t="n"/>
      <c r="I135" s="100" t="n"/>
      <c r="J135" s="101" t="n">
        <v>92.88</v>
      </c>
      <c r="K135" s="102" t="n">
        <v>1.2</v>
      </c>
      <c r="L135" s="101" t="n">
        <v>57.96</v>
      </c>
      <c r="M135" s="101" t="n">
        <v>71.26000000000001</v>
      </c>
      <c r="N135" s="103" t="n">
        <v>4130.23</v>
      </c>
    </row>
    <row r="136" ht="19.35" customHeight="1">
      <c r="A136" s="96" t="n"/>
      <c r="B136" s="104" t="n"/>
      <c r="C136" s="98" t="inlineStr">
        <is>
          <t>ЗТ</t>
        </is>
      </c>
      <c r="D136" s="88" t="n"/>
      <c r="E136" s="88" t="n"/>
      <c r="F136" s="105" t="inlineStr">
        <is>
          <t>чел.-ч</t>
        </is>
      </c>
      <c r="G136" s="120" t="n">
        <v>12</v>
      </c>
      <c r="H136" s="102" t="n">
        <v>1.2</v>
      </c>
      <c r="I136" s="118" t="n">
        <v>7.488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88" t="n"/>
      <c r="E137" s="88" t="n"/>
      <c r="F137" s="105" t="inlineStr">
        <is>
          <t>чел.-ч</t>
        </is>
      </c>
      <c r="G137" s="101" t="n">
        <v>6.88</v>
      </c>
      <c r="H137" s="102" t="n">
        <v>1.2</v>
      </c>
      <c r="I137" s="116" t="n">
        <v>4.29312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88" t="n"/>
      <c r="E138" s="88" t="n"/>
      <c r="F138" s="99" t="n"/>
      <c r="G138" s="106" t="n"/>
      <c r="H138" s="106" t="n"/>
      <c r="I138" s="100" t="n"/>
      <c r="J138" s="101" t="n">
        <v>624.74</v>
      </c>
      <c r="K138" s="100" t="n"/>
      <c r="L138" s="101" t="n">
        <v>389.84</v>
      </c>
      <c r="M138" s="100" t="n"/>
      <c r="N138" s="107" t="n"/>
    </row>
    <row r="139" ht="19.35" customHeight="1">
      <c r="A139" s="96" t="n"/>
      <c r="B139" s="108" t="n"/>
      <c r="C139" s="98" t="inlineStr">
        <is>
          <t>ФОТ</t>
        </is>
      </c>
      <c r="D139" s="88" t="n"/>
      <c r="E139" s="88" t="n"/>
      <c r="F139" s="99" t="n"/>
      <c r="G139" s="106" t="n"/>
      <c r="H139" s="106" t="n"/>
      <c r="I139" s="100" t="n"/>
      <c r="J139" s="100" t="n"/>
      <c r="K139" s="100" t="n"/>
      <c r="L139" s="101" t="n">
        <v>116.37</v>
      </c>
      <c r="M139" s="100" t="n"/>
      <c r="N139" s="103" t="n">
        <v>8292.530000000001</v>
      </c>
    </row>
    <row r="140" ht="42" customHeight="1">
      <c r="A140" s="96" t="n"/>
      <c r="B140" s="109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88" t="n"/>
      <c r="E140" s="88" t="n"/>
      <c r="F140" s="105" t="inlineStr">
        <is>
          <t>%</t>
        </is>
      </c>
      <c r="G140" s="110" t="n">
        <v>89</v>
      </c>
      <c r="H140" s="111" t="n"/>
      <c r="I140" s="110" t="n">
        <v>89</v>
      </c>
      <c r="J140" s="100" t="n"/>
      <c r="K140" s="100" t="n"/>
      <c r="L140" s="101" t="n">
        <v>103.57</v>
      </c>
      <c r="M140" s="100" t="n"/>
      <c r="N140" s="112" t="n">
        <v>7380.35</v>
      </c>
    </row>
    <row r="141" ht="42" customHeight="1">
      <c r="A141" s="96" t="n"/>
      <c r="B141" s="109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88" t="n"/>
      <c r="E141" s="88" t="n"/>
      <c r="F141" s="105" t="inlineStr">
        <is>
          <t>%</t>
        </is>
      </c>
      <c r="G141" s="110" t="n">
        <v>41</v>
      </c>
      <c r="H141" s="111" t="n"/>
      <c r="I141" s="110" t="n">
        <v>41</v>
      </c>
      <c r="J141" s="100" t="n"/>
      <c r="K141" s="100" t="n"/>
      <c r="L141" s="101" t="n">
        <v>47.71</v>
      </c>
      <c r="M141" s="100" t="n"/>
      <c r="N141" s="103" t="n">
        <v>3399.94</v>
      </c>
    </row>
    <row r="142" ht="19.35" customHeight="1">
      <c r="A142" s="96" t="n"/>
      <c r="B142" s="108" t="n"/>
      <c r="C142" s="87" t="inlineStr">
        <is>
          <t>Всего по позиции</t>
        </is>
      </c>
      <c r="D142" s="88" t="n"/>
      <c r="E142" s="88" t="n"/>
      <c r="F142" s="100" t="n"/>
      <c r="G142" s="106" t="n"/>
      <c r="H142" s="106" t="n"/>
      <c r="I142" s="113" t="n"/>
      <c r="J142" s="113" t="n"/>
      <c r="K142" s="113" t="n"/>
      <c r="L142" s="115" t="n">
        <v>541.12</v>
      </c>
      <c r="M142" s="113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26407.46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14864.9</v>
      </c>
      <c r="M144" s="129" t="n"/>
      <c r="N144" s="128" t="n">
        <v>694289.8199999999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7610.22</v>
      </c>
      <c r="M146" s="129" t="n"/>
      <c r="N146" s="128" t="n">
        <v>542304.27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7254.68</v>
      </c>
      <c r="M147" s="129" t="n"/>
      <c r="N147" s="128" t="n">
        <v>151985.55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7254.68</v>
      </c>
      <c r="M149" s="129" t="n"/>
      <c r="N149" s="128" t="n">
        <v>151985.55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1268.66</v>
      </c>
      <c r="M151" s="129" t="n"/>
      <c r="N151" s="128" t="n">
        <v>90404.71000000001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8878.879999999999</v>
      </c>
      <c r="M152" s="129" t="n"/>
      <c r="N152" s="128" t="n">
        <v>632708.98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7902.21</v>
      </c>
      <c r="M153" s="129" t="n"/>
      <c r="N153" s="128" t="n">
        <v>563111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3640.35</v>
      </c>
      <c r="M154" s="129" t="n"/>
      <c r="N154" s="128" t="n">
        <v>259410.7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26407.46</v>
      </c>
      <c r="M155" s="134" t="n"/>
      <c r="N155" s="123" t="n">
        <v>1516811.52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901.43112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93.97248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26407.46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26407.46</v>
      </c>
      <c r="M161" s="129" t="n"/>
      <c r="N161" s="128" t="n">
        <v>1516811.52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14864.9</v>
      </c>
      <c r="M163" s="129" t="n"/>
      <c r="N163" s="128" t="n">
        <v>694289.8199999999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7610.22</v>
      </c>
      <c r="M165" s="129" t="n"/>
      <c r="N165" s="128" t="n">
        <v>542304.27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7254.68</v>
      </c>
      <c r="M166" s="129" t="n"/>
      <c r="N166" s="128" t="n">
        <v>151985.55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7254.68</v>
      </c>
      <c r="M167" s="129" t="n"/>
      <c r="N167" s="128" t="n">
        <v>151985.55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1268.66</v>
      </c>
      <c r="M168" s="129" t="n"/>
      <c r="N168" s="128" t="n">
        <v>90404.71000000001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8878.879999999999</v>
      </c>
      <c r="M169" s="129" t="n"/>
      <c r="N169" s="128" t="n">
        <v>632708.98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7902.21</v>
      </c>
      <c r="M170" s="129" t="n"/>
      <c r="N170" s="128" t="n">
        <v>563111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3640.35</v>
      </c>
      <c r="M171" s="129" t="n"/>
      <c r="N171" s="128" t="n">
        <v>259410.7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26407.46</v>
      </c>
      <c r="M172" s="124" t="n"/>
      <c r="N172" s="123" t="n">
        <v>1516811.52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14864.9</v>
      </c>
      <c r="M173" s="129" t="n"/>
      <c r="N173" s="128" t="n">
        <v>694289.8199999999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7610.22</v>
      </c>
      <c r="M175" s="129" t="n"/>
      <c r="N175" s="128" t="n">
        <v>542304.27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7254.68</v>
      </c>
      <c r="M176" s="129" t="n"/>
      <c r="N176" s="128" t="n">
        <v>151985.55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7254.68</v>
      </c>
      <c r="M177" s="129" t="n"/>
      <c r="N177" s="128" t="n">
        <v>151985.55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1268.66</v>
      </c>
      <c r="M178" s="129" t="n"/>
      <c r="N178" s="128" t="n">
        <v>90404.71000000001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8878.879999999999</v>
      </c>
      <c r="M179" s="129" t="n"/>
      <c r="N179" s="128" t="n">
        <v>632708.98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7902.21</v>
      </c>
      <c r="M180" s="129" t="n"/>
      <c r="N180" s="128" t="n">
        <v>563111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3640.35</v>
      </c>
      <c r="M181" s="129" t="n"/>
      <c r="N181" s="128" t="n">
        <v>259410.7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901.43112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93.97248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H15:N15"/>
    <mergeCell ref="C51:E51"/>
    <mergeCell ref="C95:E95"/>
    <mergeCell ref="C163:K163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02-33-02</t>
        </is>
      </c>
    </row>
    <row r="25" ht="19.35" customHeight="1">
      <c r="A25" s="56" t="inlineStr">
        <is>
          <t>33 ВЛ 500 кВ Зейская ГЭС - Амурская №2. Амурская обл. Зейский район (ВОР, поз. 1–14)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72.42</v>
      </c>
      <c r="M31" s="65" t="n">
        <v>1.02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166.56</v>
      </c>
      <c r="E32" s="72" t="inlineStr">
        <is>
          <t>(</t>
        </is>
      </c>
      <c r="F32" s="71" t="n">
        <v>2.34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121.27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166.56</v>
      </c>
      <c r="E34" s="72" t="inlineStr">
        <is>
          <t>(</t>
        </is>
      </c>
      <c r="F34" s="78" t="n">
        <v>2.34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89" t="inlineStr">
        <is>
          <t>Амурская обл. Зейский район (ВОР, поз. 1–14)</t>
        </is>
      </c>
      <c r="B43" s="90" t="n"/>
      <c r="C43" s="90" t="n"/>
      <c r="D43" s="90" t="n"/>
      <c r="E43" s="90" t="n"/>
      <c r="F43" s="90" t="n"/>
      <c r="G43" s="90" t="n"/>
      <c r="H43" s="90" t="n"/>
      <c r="I43" s="90" t="n"/>
      <c r="J43" s="90" t="n"/>
      <c r="K43" s="90" t="n"/>
      <c r="L43" s="90" t="n"/>
      <c r="M43" s="90" t="n"/>
      <c r="N43" s="90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3.08</v>
      </c>
      <c r="H44" s="95" t="n">
        <v>1</v>
      </c>
      <c r="I44" s="115" t="n">
        <v>3.08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332.02</v>
      </c>
      <c r="M46" s="101" t="n">
        <v>71.26000000000001</v>
      </c>
      <c r="N46" s="103" t="n">
        <v>23659.75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6" t="n">
        <v>39.62112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332.02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1" t="n">
        <v>332.02</v>
      </c>
      <c r="M49" s="100" t="n"/>
      <c r="N49" s="103" t="n">
        <v>23659.75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295.5</v>
      </c>
      <c r="M50" s="100" t="n"/>
      <c r="N50" s="112" t="n">
        <v>21057.18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136.13</v>
      </c>
      <c r="M51" s="100" t="n"/>
      <c r="N51" s="103" t="n">
        <v>9700.5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5" t="n">
        <v>763.65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1.55</v>
      </c>
      <c r="H53" s="95" t="n">
        <v>1</v>
      </c>
      <c r="I53" s="115" t="n">
        <v>1.55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481.32</v>
      </c>
      <c r="M55" s="101" t="n">
        <v>71.26000000000001</v>
      </c>
      <c r="N55" s="103" t="n">
        <v>34298.86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9" t="n">
        <v>57.4368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481.32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1" t="n">
        <v>481.32</v>
      </c>
      <c r="M58" s="100" t="n"/>
      <c r="N58" s="103" t="n">
        <v>34298.86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428.37</v>
      </c>
      <c r="M59" s="100" t="n"/>
      <c r="N59" s="112" t="n">
        <v>30525.99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197.34</v>
      </c>
      <c r="M60" s="100" t="n"/>
      <c r="N60" s="103" t="n">
        <v>14062.53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4" t="n">
        <v>1107.03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0.52</v>
      </c>
      <c r="H62" s="95" t="n">
        <v>1</v>
      </c>
      <c r="I62" s="115" t="n">
        <v>0.52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202.89</v>
      </c>
      <c r="M64" s="101" t="n">
        <v>71.26000000000001</v>
      </c>
      <c r="N64" s="103" t="n">
        <v>14457.94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9" t="n">
        <v>24.2112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202.89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202.89</v>
      </c>
      <c r="M67" s="100" t="n"/>
      <c r="N67" s="103" t="n">
        <v>14457.94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180.57</v>
      </c>
      <c r="M68" s="100" t="n"/>
      <c r="N68" s="112" t="n">
        <v>12867.57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83.18000000000001</v>
      </c>
      <c r="M69" s="100" t="n"/>
      <c r="N69" s="103" t="n">
        <v>5927.76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5" t="n">
        <v>466.64</v>
      </c>
      <c r="M70" s="113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2337.32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1016.23</v>
      </c>
      <c r="M72" s="129" t="n"/>
      <c r="N72" s="128" t="n">
        <v>72416.55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1016.23</v>
      </c>
      <c r="M74" s="129" t="n"/>
      <c r="N74" s="128" t="n">
        <v>72416.55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1016.23</v>
      </c>
      <c r="M80" s="129" t="n"/>
      <c r="N80" s="128" t="n">
        <v>72416.55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904.4400000000001</v>
      </c>
      <c r="M81" s="129" t="n"/>
      <c r="N81" s="128" t="n">
        <v>64450.74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416.65</v>
      </c>
      <c r="M82" s="129" t="n"/>
      <c r="N82" s="128" t="n">
        <v>29690.79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2337.32</v>
      </c>
      <c r="M83" s="134" t="n"/>
      <c r="N83" s="123" t="n">
        <v>166558.08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121.26912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2337.32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2337.32</v>
      </c>
      <c r="M89" s="129" t="n"/>
      <c r="N89" s="128" t="n">
        <v>166558.08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1016.23</v>
      </c>
      <c r="M91" s="129" t="n"/>
      <c r="N91" s="128" t="n">
        <v>72416.55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1016.23</v>
      </c>
      <c r="M93" s="129" t="n"/>
      <c r="N93" s="128" t="n">
        <v>72416.55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1016.23</v>
      </c>
      <c r="M97" s="129" t="n"/>
      <c r="N97" s="128" t="n">
        <v>72416.55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904.4400000000001</v>
      </c>
      <c r="M98" s="129" t="n"/>
      <c r="N98" s="128" t="n">
        <v>64450.74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416.65</v>
      </c>
      <c r="M99" s="129" t="n"/>
      <c r="N99" s="128" t="n">
        <v>29690.79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2337.32</v>
      </c>
      <c r="M100" s="124" t="n"/>
      <c r="N100" s="123" t="n">
        <v>166558.08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1016.23</v>
      </c>
      <c r="M101" s="129" t="n"/>
      <c r="N101" s="128" t="n">
        <v>72416.55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1016.23</v>
      </c>
      <c r="M103" s="129" t="n"/>
      <c r="N103" s="128" t="n">
        <v>72416.55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1016.23</v>
      </c>
      <c r="M107" s="129" t="n"/>
      <c r="N107" s="128" t="n">
        <v>72416.55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904.4400000000001</v>
      </c>
      <c r="M108" s="129" t="n"/>
      <c r="N108" s="128" t="n">
        <v>64450.74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416.65</v>
      </c>
      <c r="M109" s="129" t="n"/>
      <c r="N109" s="128" t="n">
        <v>29690.79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121.26912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02-33-03</t>
        </is>
      </c>
    </row>
    <row r="25" ht="19.35" customHeight="1">
      <c r="A25" s="56" t="inlineStr">
        <is>
          <t>33 ВЛ 500 кВ Зейская ГЭС - Амурская №2. Свободненское уч. л-во Свободненского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62.48</v>
      </c>
      <c r="M31" s="65" t="n">
        <v>0.88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181.78</v>
      </c>
      <c r="E32" s="72" t="inlineStr">
        <is>
          <t>(</t>
        </is>
      </c>
      <c r="F32" s="71" t="n">
        <v>3.27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104.1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13.27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181.78</v>
      </c>
      <c r="E34" s="72" t="inlineStr">
        <is>
          <t>(</t>
        </is>
      </c>
      <c r="F34" s="78" t="n">
        <v>3.27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14</v>
      </c>
      <c r="H44" s="95" t="n">
        <v>1</v>
      </c>
      <c r="I44" s="95" t="n">
        <v>14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1" t="n">
        <v>634.87</v>
      </c>
      <c r="M45" s="101" t="n">
        <v>71.26000000000001</v>
      </c>
      <c r="N45" s="103" t="n">
        <v>45240.84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18" t="n">
        <v>74.42400000000001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1" t="n">
        <v>634.87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1" t="n">
        <v>634.87</v>
      </c>
      <c r="M48" s="100" t="n"/>
      <c r="N48" s="103" t="n">
        <v>45240.84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1" t="n">
        <v>565.03</v>
      </c>
      <c r="M49" s="100" t="n"/>
      <c r="N49" s="112" t="n">
        <v>40264.35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1" t="n">
        <v>260.3</v>
      </c>
      <c r="M50" s="100" t="n"/>
      <c r="N50" s="103" t="n">
        <v>18548.74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1460.2</v>
      </c>
      <c r="M51" s="113" t="n"/>
      <c r="N51" s="94" t="n"/>
    </row>
    <row r="52" ht="19.35" customHeight="1">
      <c r="A52" s="149" t="inlineStr">
        <is>
          <t>Пролет 34-21, 10-1 (500кВ)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0.45</v>
      </c>
      <c r="H53" s="95" t="n">
        <v>1</v>
      </c>
      <c r="I53" s="115" t="n">
        <v>0.45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26.44</v>
      </c>
      <c r="M54" s="101" t="n">
        <v>71.26000000000001</v>
      </c>
      <c r="N54" s="103" t="n">
        <v>1884.11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9" t="n">
        <v>2.8134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26.44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26.44</v>
      </c>
      <c r="M57" s="100" t="n"/>
      <c r="N57" s="103" t="n">
        <v>1884.11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23.53</v>
      </c>
      <c r="M58" s="100" t="n"/>
      <c r="N58" s="112" t="n">
        <v>1676.86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10.84</v>
      </c>
      <c r="M59" s="100" t="n"/>
      <c r="N59" s="101" t="n">
        <v>772.49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5" t="n">
        <v>60.81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0.2</v>
      </c>
      <c r="H61" s="95" t="n">
        <v>1</v>
      </c>
      <c r="I61" s="150" t="n">
        <v>0.2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22.79</v>
      </c>
      <c r="M62" s="101" t="n">
        <v>71.26000000000001</v>
      </c>
      <c r="N62" s="103" t="n">
        <v>1624.02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8" t="n">
        <v>2.424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22.79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22.79</v>
      </c>
      <c r="M65" s="100" t="n"/>
      <c r="N65" s="103" t="n">
        <v>1624.02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20.28</v>
      </c>
      <c r="M66" s="100" t="n"/>
      <c r="N66" s="112" t="n">
        <v>1445.38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9.34</v>
      </c>
      <c r="M67" s="100" t="n"/>
      <c r="N67" s="101" t="n">
        <v>665.85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5" t="n">
        <v>52.41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0.08</v>
      </c>
      <c r="H69" s="95" t="n">
        <v>1</v>
      </c>
      <c r="I69" s="115" t="n">
        <v>0.08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12.09</v>
      </c>
      <c r="M70" s="101" t="n">
        <v>71.26000000000001</v>
      </c>
      <c r="N70" s="101" t="n">
        <v>861.53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9" t="n">
        <v>1.2864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12.09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12.09</v>
      </c>
      <c r="M73" s="100" t="n"/>
      <c r="N73" s="101" t="n">
        <v>861.53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10.76</v>
      </c>
      <c r="M74" s="100" t="n"/>
      <c r="N74" s="151" t="n">
        <v>766.76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4.96</v>
      </c>
      <c r="M75" s="100" t="n"/>
      <c r="N75" s="101" t="n">
        <v>353.23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27.81</v>
      </c>
      <c r="M76" s="113" t="n"/>
      <c r="N76" s="94" t="n"/>
    </row>
    <row r="77" ht="68.65000000000001" customHeight="1">
      <c r="A77" s="87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88" t="n"/>
      <c r="E77" s="88" t="n"/>
      <c r="F77" s="93" t="inlineStr">
        <is>
          <t>100 шт</t>
        </is>
      </c>
      <c r="G77" s="94" t="n">
        <v>0.45</v>
      </c>
      <c r="H77" s="95" t="n">
        <v>1</v>
      </c>
      <c r="I77" s="115" t="n">
        <v>0.45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115.44</v>
      </c>
      <c r="K78" s="102" t="n">
        <v>1.2</v>
      </c>
      <c r="L78" s="101" t="n">
        <v>62.34</v>
      </c>
      <c r="M78" s="101" t="n">
        <v>71.26000000000001</v>
      </c>
      <c r="N78" s="103" t="n">
        <v>4442.35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88" t="n"/>
      <c r="E79" s="88" t="n"/>
      <c r="F79" s="99" t="n"/>
      <c r="G79" s="99" t="n"/>
      <c r="H79" s="99" t="n"/>
      <c r="I79" s="100" t="n"/>
      <c r="J79" s="101" t="n">
        <v>655.4299999999999</v>
      </c>
      <c r="K79" s="102" t="n">
        <v>1.2</v>
      </c>
      <c r="L79" s="101" t="n">
        <v>353.93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88" t="n"/>
      <c r="E80" s="88" t="n"/>
      <c r="F80" s="99" t="n"/>
      <c r="G80" s="99" t="n"/>
      <c r="H80" s="99" t="n"/>
      <c r="I80" s="100" t="n"/>
      <c r="J80" s="101" t="n">
        <v>114.62</v>
      </c>
      <c r="K80" s="102" t="n">
        <v>1.2</v>
      </c>
      <c r="L80" s="101" t="n">
        <v>61.89</v>
      </c>
      <c r="M80" s="101" t="n">
        <v>71.26000000000001</v>
      </c>
      <c r="N80" s="103" t="n">
        <v>4410.28</v>
      </c>
    </row>
    <row r="81" ht="19.35" customHeight="1">
      <c r="A81" s="96" t="n"/>
      <c r="B81" s="104" t="n"/>
      <c r="C81" s="98" t="inlineStr">
        <is>
          <t>ЗТ</t>
        </is>
      </c>
      <c r="D81" s="88" t="n"/>
      <c r="E81" s="88" t="n"/>
      <c r="F81" s="105" t="inlineStr">
        <is>
          <t>чел.-ч</t>
        </is>
      </c>
      <c r="G81" s="117" t="n">
        <v>14.8</v>
      </c>
      <c r="H81" s="102" t="n">
        <v>1.2</v>
      </c>
      <c r="I81" s="118" t="n">
        <v>7.992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88" t="n"/>
      <c r="E82" s="88" t="n"/>
      <c r="F82" s="105" t="inlineStr">
        <is>
          <t>чел.-ч</t>
        </is>
      </c>
      <c r="G82" s="101" t="n">
        <v>8.49</v>
      </c>
      <c r="H82" s="102" t="n">
        <v>1.2</v>
      </c>
      <c r="I82" s="119" t="n">
        <v>4.5846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88" t="n"/>
      <c r="E83" s="88" t="n"/>
      <c r="F83" s="99" t="n"/>
      <c r="G83" s="106" t="n"/>
      <c r="H83" s="106" t="n"/>
      <c r="I83" s="100" t="n"/>
      <c r="J83" s="101" t="n">
        <v>770.87</v>
      </c>
      <c r="K83" s="100" t="n"/>
      <c r="L83" s="101" t="n">
        <v>416.27</v>
      </c>
      <c r="M83" s="100" t="n"/>
      <c r="N83" s="107" t="n"/>
    </row>
    <row r="84" ht="19.35" customHeight="1">
      <c r="A84" s="96" t="n"/>
      <c r="B84" s="108" t="n"/>
      <c r="C84" s="98" t="inlineStr">
        <is>
          <t>ФОТ</t>
        </is>
      </c>
      <c r="D84" s="88" t="n"/>
      <c r="E84" s="88" t="n"/>
      <c r="F84" s="99" t="n"/>
      <c r="G84" s="106" t="n"/>
      <c r="H84" s="106" t="n"/>
      <c r="I84" s="100" t="n"/>
      <c r="J84" s="100" t="n"/>
      <c r="K84" s="100" t="n"/>
      <c r="L84" s="101" t="n">
        <v>124.23</v>
      </c>
      <c r="M84" s="100" t="n"/>
      <c r="N84" s="103" t="n">
        <v>8852.629999999999</v>
      </c>
    </row>
    <row r="85" ht="42" customHeight="1">
      <c r="A85" s="96" t="n"/>
      <c r="B85" s="109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88" t="n"/>
      <c r="E85" s="88" t="n"/>
      <c r="F85" s="105" t="inlineStr">
        <is>
          <t>%</t>
        </is>
      </c>
      <c r="G85" s="110" t="n">
        <v>89</v>
      </c>
      <c r="H85" s="111" t="n"/>
      <c r="I85" s="110" t="n">
        <v>89</v>
      </c>
      <c r="J85" s="100" t="n"/>
      <c r="K85" s="100" t="n"/>
      <c r="L85" s="101" t="n">
        <v>110.56</v>
      </c>
      <c r="M85" s="100" t="n"/>
      <c r="N85" s="112" t="n">
        <v>7878.84</v>
      </c>
    </row>
    <row r="86" ht="42" customHeight="1">
      <c r="A86" s="96" t="n"/>
      <c r="B86" s="109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41</v>
      </c>
      <c r="H86" s="111" t="n"/>
      <c r="I86" s="110" t="n">
        <v>41</v>
      </c>
      <c r="J86" s="100" t="n"/>
      <c r="K86" s="100" t="n"/>
      <c r="L86" s="101" t="n">
        <v>50.93</v>
      </c>
      <c r="M86" s="100" t="n"/>
      <c r="N86" s="103" t="n">
        <v>3629.58</v>
      </c>
    </row>
    <row r="87" ht="19.35" customHeight="1">
      <c r="A87" s="96" t="n"/>
      <c r="B87" s="108" t="n"/>
      <c r="C87" s="87" t="inlineStr">
        <is>
          <t>Всего по позиции</t>
        </is>
      </c>
      <c r="D87" s="88" t="n"/>
      <c r="E87" s="88" t="n"/>
      <c r="F87" s="100" t="n"/>
      <c r="G87" s="106" t="n"/>
      <c r="H87" s="106" t="n"/>
      <c r="I87" s="113" t="n"/>
      <c r="J87" s="113" t="n"/>
      <c r="K87" s="113" t="n"/>
      <c r="L87" s="115" t="n">
        <v>577.76</v>
      </c>
      <c r="M87" s="113" t="n"/>
      <c r="N87" s="94" t="n"/>
    </row>
    <row r="88" ht="55.35" customHeight="1">
      <c r="A88" s="87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88" t="n"/>
      <c r="E88" s="88" t="n"/>
      <c r="F88" s="93" t="inlineStr">
        <is>
          <t>100 шт</t>
        </is>
      </c>
      <c r="G88" s="94" t="n">
        <v>0.45</v>
      </c>
      <c r="H88" s="95" t="n">
        <v>1</v>
      </c>
      <c r="I88" s="115" t="n">
        <v>0.45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88" t="n"/>
      <c r="E89" s="88" t="n"/>
      <c r="F89" s="99" t="n"/>
      <c r="G89" s="99" t="n"/>
      <c r="H89" s="99" t="n"/>
      <c r="I89" s="100" t="n"/>
      <c r="J89" s="101" t="n">
        <v>28.94</v>
      </c>
      <c r="K89" s="102" t="n">
        <v>1.2</v>
      </c>
      <c r="L89" s="101" t="n">
        <v>15.63</v>
      </c>
      <c r="M89" s="101" t="n">
        <v>71.26000000000001</v>
      </c>
      <c r="N89" s="103" t="n">
        <v>1113.79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88" t="n"/>
      <c r="E90" s="88" t="n"/>
      <c r="F90" s="99" t="n"/>
      <c r="G90" s="99" t="n"/>
      <c r="H90" s="99" t="n"/>
      <c r="I90" s="100" t="n"/>
      <c r="J90" s="101" t="n">
        <v>163.66</v>
      </c>
      <c r="K90" s="102" t="n">
        <v>1.2</v>
      </c>
      <c r="L90" s="101" t="n">
        <v>88.38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88" t="n"/>
      <c r="E91" s="88" t="n"/>
      <c r="F91" s="99" t="n"/>
      <c r="G91" s="99" t="n"/>
      <c r="H91" s="99" t="n"/>
      <c r="I91" s="100" t="n"/>
      <c r="J91" s="101" t="n">
        <v>28.62</v>
      </c>
      <c r="K91" s="102" t="n">
        <v>1.2</v>
      </c>
      <c r="L91" s="101" t="n">
        <v>15.45</v>
      </c>
      <c r="M91" s="101" t="n">
        <v>71.26000000000001</v>
      </c>
      <c r="N91" s="103" t="n">
        <v>1100.97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01" t="n">
        <v>3.71</v>
      </c>
      <c r="H92" s="102" t="n">
        <v>1.2</v>
      </c>
      <c r="I92" s="119" t="n">
        <v>2.0034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88" t="n"/>
      <c r="E93" s="88" t="n"/>
      <c r="F93" s="105" t="inlineStr">
        <is>
          <t>чел.-ч</t>
        </is>
      </c>
      <c r="G93" s="101" t="n">
        <v>2.12</v>
      </c>
      <c r="H93" s="102" t="n">
        <v>1.2</v>
      </c>
      <c r="I93" s="119" t="n">
        <v>1.1448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88" t="n"/>
      <c r="E94" s="88" t="n"/>
      <c r="F94" s="99" t="n"/>
      <c r="G94" s="106" t="n"/>
      <c r="H94" s="106" t="n"/>
      <c r="I94" s="100" t="n"/>
      <c r="J94" s="101" t="n">
        <v>192.6</v>
      </c>
      <c r="K94" s="100" t="n"/>
      <c r="L94" s="101" t="n">
        <v>104.01</v>
      </c>
      <c r="M94" s="100" t="n"/>
      <c r="N94" s="107" t="n"/>
    </row>
    <row r="95" ht="19.35" customHeight="1">
      <c r="A95" s="96" t="n"/>
      <c r="B95" s="108" t="n"/>
      <c r="C95" s="98" t="inlineStr">
        <is>
          <t>ФОТ</t>
        </is>
      </c>
      <c r="D95" s="88" t="n"/>
      <c r="E95" s="88" t="n"/>
      <c r="F95" s="99" t="n"/>
      <c r="G95" s="106" t="n"/>
      <c r="H95" s="106" t="n"/>
      <c r="I95" s="100" t="n"/>
      <c r="J95" s="100" t="n"/>
      <c r="K95" s="100" t="n"/>
      <c r="L95" s="101" t="n">
        <v>31.08</v>
      </c>
      <c r="M95" s="100" t="n"/>
      <c r="N95" s="103" t="n">
        <v>2214.76</v>
      </c>
    </row>
    <row r="96" ht="42" customHeight="1">
      <c r="A96" s="96" t="n"/>
      <c r="B96" s="109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89</v>
      </c>
      <c r="H96" s="111" t="n"/>
      <c r="I96" s="110" t="n">
        <v>89</v>
      </c>
      <c r="J96" s="100" t="n"/>
      <c r="K96" s="100" t="n"/>
      <c r="L96" s="101" t="n">
        <v>27.66</v>
      </c>
      <c r="M96" s="100" t="n"/>
      <c r="N96" s="112" t="n">
        <v>1971.14</v>
      </c>
    </row>
    <row r="97" ht="42" customHeight="1">
      <c r="A97" s="96" t="n"/>
      <c r="B97" s="109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88" t="n"/>
      <c r="E97" s="88" t="n"/>
      <c r="F97" s="105" t="inlineStr">
        <is>
          <t>%</t>
        </is>
      </c>
      <c r="G97" s="110" t="n">
        <v>41</v>
      </c>
      <c r="H97" s="111" t="n"/>
      <c r="I97" s="110" t="n">
        <v>41</v>
      </c>
      <c r="J97" s="100" t="n"/>
      <c r="K97" s="100" t="n"/>
      <c r="L97" s="101" t="n">
        <v>12.74</v>
      </c>
      <c r="M97" s="100" t="n"/>
      <c r="N97" s="101" t="n">
        <v>908.05</v>
      </c>
    </row>
    <row r="98" ht="19.35" customHeight="1">
      <c r="A98" s="96" t="n"/>
      <c r="B98" s="108" t="n"/>
      <c r="C98" s="87" t="inlineStr">
        <is>
          <t>Всего по позиции</t>
        </is>
      </c>
      <c r="D98" s="88" t="n"/>
      <c r="E98" s="88" t="n"/>
      <c r="F98" s="100" t="n"/>
      <c r="G98" s="106" t="n"/>
      <c r="H98" s="106" t="n"/>
      <c r="I98" s="113" t="n"/>
      <c r="J98" s="113" t="n"/>
      <c r="K98" s="113" t="n"/>
      <c r="L98" s="115" t="n">
        <v>144.41</v>
      </c>
      <c r="M98" s="113" t="n"/>
      <c r="N98" s="94" t="n"/>
    </row>
    <row r="99" ht="68.65000000000001" customHeight="1">
      <c r="A99" s="87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88" t="n"/>
      <c r="E99" s="88" t="n"/>
      <c r="F99" s="93" t="inlineStr">
        <is>
          <t>100 шт</t>
        </is>
      </c>
      <c r="G99" s="94" t="n">
        <v>0.2</v>
      </c>
      <c r="H99" s="95" t="n">
        <v>1</v>
      </c>
      <c r="I99" s="150" t="n">
        <v>0.2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201.24</v>
      </c>
      <c r="K100" s="102" t="n">
        <v>1.2</v>
      </c>
      <c r="L100" s="101" t="n">
        <v>48.3</v>
      </c>
      <c r="M100" s="101" t="n">
        <v>71.26000000000001</v>
      </c>
      <c r="N100" s="103" t="n">
        <v>3441.86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88" t="n"/>
      <c r="E101" s="88" t="n"/>
      <c r="F101" s="99" t="n"/>
      <c r="G101" s="99" t="n"/>
      <c r="H101" s="99" t="n"/>
      <c r="I101" s="100" t="n"/>
      <c r="J101" s="103" t="n">
        <v>1142.56</v>
      </c>
      <c r="K101" s="102" t="n">
        <v>1.2</v>
      </c>
      <c r="L101" s="101" t="n">
        <v>274.21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88" t="n"/>
      <c r="E102" s="88" t="n"/>
      <c r="F102" s="99" t="n"/>
      <c r="G102" s="99" t="n"/>
      <c r="H102" s="99" t="n"/>
      <c r="I102" s="100" t="n"/>
      <c r="J102" s="101" t="n">
        <v>199.8</v>
      </c>
      <c r="K102" s="102" t="n">
        <v>1.2</v>
      </c>
      <c r="L102" s="101" t="n">
        <v>47.95</v>
      </c>
      <c r="M102" s="101" t="n">
        <v>71.26000000000001</v>
      </c>
      <c r="N102" s="103" t="n">
        <v>3416.92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7" t="n">
        <v>25.8</v>
      </c>
      <c r="H103" s="102" t="n">
        <v>1.2</v>
      </c>
      <c r="I103" s="118" t="n">
        <v>6.192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88" t="n"/>
      <c r="E104" s="88" t="n"/>
      <c r="F104" s="105" t="inlineStr">
        <is>
          <t>чел.-ч</t>
        </is>
      </c>
      <c r="G104" s="117" t="n">
        <v>14.8</v>
      </c>
      <c r="H104" s="102" t="n">
        <v>1.2</v>
      </c>
      <c r="I104" s="118" t="n">
        <v>3.552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88" t="n"/>
      <c r="E105" s="88" t="n"/>
      <c r="F105" s="99" t="n"/>
      <c r="G105" s="106" t="n"/>
      <c r="H105" s="106" t="n"/>
      <c r="I105" s="100" t="n"/>
      <c r="J105" s="103" t="n">
        <v>1343.8</v>
      </c>
      <c r="K105" s="100" t="n"/>
      <c r="L105" s="101" t="n">
        <v>322.51</v>
      </c>
      <c r="M105" s="100" t="n"/>
      <c r="N105" s="107" t="n"/>
    </row>
    <row r="106" ht="19.35" customHeight="1">
      <c r="A106" s="96" t="n"/>
      <c r="B106" s="108" t="n"/>
      <c r="C106" s="98" t="inlineStr">
        <is>
          <t>ФОТ</t>
        </is>
      </c>
      <c r="D106" s="88" t="n"/>
      <c r="E106" s="88" t="n"/>
      <c r="F106" s="99" t="n"/>
      <c r="G106" s="106" t="n"/>
      <c r="H106" s="106" t="n"/>
      <c r="I106" s="100" t="n"/>
      <c r="J106" s="100" t="n"/>
      <c r="K106" s="100" t="n"/>
      <c r="L106" s="101" t="n">
        <v>96.25</v>
      </c>
      <c r="M106" s="100" t="n"/>
      <c r="N106" s="103" t="n">
        <v>6858.78</v>
      </c>
    </row>
    <row r="107" ht="42" customHeight="1">
      <c r="A107" s="96" t="n"/>
      <c r="B107" s="109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0" t="n">
        <v>89</v>
      </c>
      <c r="H107" s="111" t="n"/>
      <c r="I107" s="110" t="n">
        <v>89</v>
      </c>
      <c r="J107" s="100" t="n"/>
      <c r="K107" s="100" t="n"/>
      <c r="L107" s="101" t="n">
        <v>85.66</v>
      </c>
      <c r="M107" s="100" t="n"/>
      <c r="N107" s="112" t="n">
        <v>6104.31</v>
      </c>
    </row>
    <row r="108" ht="42" customHeight="1">
      <c r="A108" s="96" t="n"/>
      <c r="B108" s="109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88" t="n"/>
      <c r="E108" s="88" t="n"/>
      <c r="F108" s="105" t="inlineStr">
        <is>
          <t>%</t>
        </is>
      </c>
      <c r="G108" s="110" t="n">
        <v>41</v>
      </c>
      <c r="H108" s="111" t="n"/>
      <c r="I108" s="110" t="n">
        <v>41</v>
      </c>
      <c r="J108" s="100" t="n"/>
      <c r="K108" s="100" t="n"/>
      <c r="L108" s="101" t="n">
        <v>39.46</v>
      </c>
      <c r="M108" s="100" t="n"/>
      <c r="N108" s="103" t="n">
        <v>2812.1</v>
      </c>
    </row>
    <row r="109" ht="19.35" customHeight="1">
      <c r="A109" s="96" t="n"/>
      <c r="B109" s="108" t="n"/>
      <c r="C109" s="87" t="inlineStr">
        <is>
          <t>Всего по позиции</t>
        </is>
      </c>
      <c r="D109" s="88" t="n"/>
      <c r="E109" s="88" t="n"/>
      <c r="F109" s="100" t="n"/>
      <c r="G109" s="106" t="n"/>
      <c r="H109" s="106" t="n"/>
      <c r="I109" s="113" t="n"/>
      <c r="J109" s="113" t="n"/>
      <c r="K109" s="113" t="n"/>
      <c r="L109" s="115" t="n">
        <v>447.63</v>
      </c>
      <c r="M109" s="113" t="n"/>
      <c r="N109" s="94" t="n"/>
    </row>
    <row r="110" ht="55.35" customHeight="1">
      <c r="A110" s="87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88" t="n"/>
      <c r="E110" s="88" t="n"/>
      <c r="F110" s="93" t="inlineStr">
        <is>
          <t>100 шт</t>
        </is>
      </c>
      <c r="G110" s="94" t="n">
        <v>0.2</v>
      </c>
      <c r="H110" s="95" t="n">
        <v>1</v>
      </c>
      <c r="I110" s="150" t="n">
        <v>0.2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88" t="n"/>
      <c r="E111" s="88" t="n"/>
      <c r="F111" s="99" t="n"/>
      <c r="G111" s="99" t="n"/>
      <c r="H111" s="99" t="n"/>
      <c r="I111" s="100" t="n"/>
      <c r="J111" s="101" t="n">
        <v>58.34</v>
      </c>
      <c r="K111" s="102" t="n">
        <v>1.2</v>
      </c>
      <c r="L111" s="101" t="n">
        <v>14</v>
      </c>
      <c r="M111" s="101" t="n">
        <v>71.26000000000001</v>
      </c>
      <c r="N111" s="101" t="n">
        <v>997.64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88" t="n"/>
      <c r="E112" s="88" t="n"/>
      <c r="F112" s="99" t="n"/>
      <c r="G112" s="99" t="n"/>
      <c r="H112" s="99" t="n"/>
      <c r="I112" s="100" t="n"/>
      <c r="J112" s="101" t="n">
        <v>330.42</v>
      </c>
      <c r="K112" s="102" t="n">
        <v>1.2</v>
      </c>
      <c r="L112" s="101" t="n">
        <v>79.3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88" t="n"/>
      <c r="E113" s="88" t="n"/>
      <c r="F113" s="99" t="n"/>
      <c r="G113" s="99" t="n"/>
      <c r="H113" s="99" t="n"/>
      <c r="I113" s="100" t="n"/>
      <c r="J113" s="101" t="n">
        <v>57.78</v>
      </c>
      <c r="K113" s="102" t="n">
        <v>1.2</v>
      </c>
      <c r="L113" s="101" t="n">
        <v>13.87</v>
      </c>
      <c r="M113" s="101" t="n">
        <v>71.26000000000001</v>
      </c>
      <c r="N113" s="101" t="n">
        <v>988.38</v>
      </c>
    </row>
    <row r="114" ht="19.35" customHeight="1">
      <c r="A114" s="96" t="n"/>
      <c r="B114" s="104" t="n"/>
      <c r="C114" s="98" t="inlineStr">
        <is>
          <t>ЗТ</t>
        </is>
      </c>
      <c r="D114" s="88" t="n"/>
      <c r="E114" s="88" t="n"/>
      <c r="F114" s="105" t="inlineStr">
        <is>
          <t>чел.-ч</t>
        </is>
      </c>
      <c r="G114" s="101" t="n">
        <v>7.48</v>
      </c>
      <c r="H114" s="102" t="n">
        <v>1.2</v>
      </c>
      <c r="I114" s="119" t="n">
        <v>1.7952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88" t="n"/>
      <c r="E115" s="88" t="n"/>
      <c r="F115" s="105" t="inlineStr">
        <is>
          <t>чел.-ч</t>
        </is>
      </c>
      <c r="G115" s="101" t="n">
        <v>4.28</v>
      </c>
      <c r="H115" s="102" t="n">
        <v>1.2</v>
      </c>
      <c r="I115" s="119" t="n">
        <v>1.0272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88" t="n"/>
      <c r="E116" s="88" t="n"/>
      <c r="F116" s="99" t="n"/>
      <c r="G116" s="106" t="n"/>
      <c r="H116" s="106" t="n"/>
      <c r="I116" s="100" t="n"/>
      <c r="J116" s="101" t="n">
        <v>388.76</v>
      </c>
      <c r="K116" s="100" t="n"/>
      <c r="L116" s="101" t="n">
        <v>93.3</v>
      </c>
      <c r="M116" s="100" t="n"/>
      <c r="N116" s="107" t="n"/>
    </row>
    <row r="117" ht="19.35" customHeight="1">
      <c r="A117" s="96" t="n"/>
      <c r="B117" s="108" t="n"/>
      <c r="C117" s="98" t="inlineStr">
        <is>
          <t>ФОТ</t>
        </is>
      </c>
      <c r="D117" s="88" t="n"/>
      <c r="E117" s="88" t="n"/>
      <c r="F117" s="99" t="n"/>
      <c r="G117" s="106" t="n"/>
      <c r="H117" s="106" t="n"/>
      <c r="I117" s="100" t="n"/>
      <c r="J117" s="100" t="n"/>
      <c r="K117" s="100" t="n"/>
      <c r="L117" s="101" t="n">
        <v>27.87</v>
      </c>
      <c r="M117" s="100" t="n"/>
      <c r="N117" s="103" t="n">
        <v>1986.02</v>
      </c>
    </row>
    <row r="118" ht="42" customHeight="1">
      <c r="A118" s="96" t="n"/>
      <c r="B118" s="109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88" t="n"/>
      <c r="E118" s="88" t="n"/>
      <c r="F118" s="105" t="inlineStr">
        <is>
          <t>%</t>
        </is>
      </c>
      <c r="G118" s="110" t="n">
        <v>89</v>
      </c>
      <c r="H118" s="111" t="n"/>
      <c r="I118" s="110" t="n">
        <v>89</v>
      </c>
      <c r="J118" s="100" t="n"/>
      <c r="K118" s="100" t="n"/>
      <c r="L118" s="101" t="n">
        <v>24.8</v>
      </c>
      <c r="M118" s="100" t="n"/>
      <c r="N118" s="112" t="n">
        <v>1767.56</v>
      </c>
    </row>
    <row r="119" ht="42" customHeight="1">
      <c r="A119" s="96" t="n"/>
      <c r="B119" s="109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88" t="n"/>
      <c r="E119" s="88" t="n"/>
      <c r="F119" s="105" t="inlineStr">
        <is>
          <t>%</t>
        </is>
      </c>
      <c r="G119" s="110" t="n">
        <v>41</v>
      </c>
      <c r="H119" s="111" t="n"/>
      <c r="I119" s="110" t="n">
        <v>41</v>
      </c>
      <c r="J119" s="100" t="n"/>
      <c r="K119" s="100" t="n"/>
      <c r="L119" s="101" t="n">
        <v>11.43</v>
      </c>
      <c r="M119" s="100" t="n"/>
      <c r="N119" s="101" t="n">
        <v>814.27</v>
      </c>
    </row>
    <row r="120" ht="19.35" customHeight="1">
      <c r="A120" s="96" t="n"/>
      <c r="B120" s="108" t="n"/>
      <c r="C120" s="87" t="inlineStr">
        <is>
          <t>Всего по позиции</t>
        </is>
      </c>
      <c r="D120" s="88" t="n"/>
      <c r="E120" s="88" t="n"/>
      <c r="F120" s="100" t="n"/>
      <c r="G120" s="106" t="n"/>
      <c r="H120" s="106" t="n"/>
      <c r="I120" s="113" t="n"/>
      <c r="J120" s="113" t="n"/>
      <c r="K120" s="113" t="n"/>
      <c r="L120" s="115" t="n">
        <v>129.53</v>
      </c>
      <c r="M120" s="113" t="n"/>
      <c r="N120" s="94" t="n"/>
    </row>
    <row r="121" ht="68.65000000000001" customHeight="1">
      <c r="A121" s="87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88" t="n"/>
      <c r="E121" s="88" t="n"/>
      <c r="F121" s="93" t="inlineStr">
        <is>
          <t>100 шт</t>
        </is>
      </c>
      <c r="G121" s="94" t="n">
        <v>0.08</v>
      </c>
      <c r="H121" s="95" t="n">
        <v>1</v>
      </c>
      <c r="I121" s="115" t="n">
        <v>0.08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88" t="n"/>
      <c r="E122" s="88" t="n"/>
      <c r="F122" s="99" t="n"/>
      <c r="G122" s="99" t="n"/>
      <c r="H122" s="99" t="n"/>
      <c r="I122" s="100" t="n"/>
      <c r="J122" s="101" t="n">
        <v>326.82</v>
      </c>
      <c r="K122" s="102" t="n">
        <v>1.2</v>
      </c>
      <c r="L122" s="101" t="n">
        <v>31.37</v>
      </c>
      <c r="M122" s="101" t="n">
        <v>71.26000000000001</v>
      </c>
      <c r="N122" s="103" t="n">
        <v>2235.43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88" t="n"/>
      <c r="E123" s="88" t="n"/>
      <c r="F123" s="99" t="n"/>
      <c r="G123" s="99" t="n"/>
      <c r="H123" s="99" t="n"/>
      <c r="I123" s="100" t="n"/>
      <c r="J123" s="103" t="n">
        <v>1852.8</v>
      </c>
      <c r="K123" s="102" t="n">
        <v>1.2</v>
      </c>
      <c r="L123" s="101" t="n">
        <v>177.87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88" t="n"/>
      <c r="E124" s="88" t="n"/>
      <c r="F124" s="99" t="n"/>
      <c r="G124" s="99" t="n"/>
      <c r="H124" s="99" t="n"/>
      <c r="I124" s="100" t="n"/>
      <c r="J124" s="101" t="n">
        <v>324</v>
      </c>
      <c r="K124" s="102" t="n">
        <v>1.2</v>
      </c>
      <c r="L124" s="101" t="n">
        <v>31.1</v>
      </c>
      <c r="M124" s="101" t="n">
        <v>71.26000000000001</v>
      </c>
      <c r="N124" s="103" t="n">
        <v>2216.19</v>
      </c>
    </row>
    <row r="125" ht="19.35" customHeight="1">
      <c r="A125" s="96" t="n"/>
      <c r="B125" s="104" t="n"/>
      <c r="C125" s="98" t="inlineStr">
        <is>
          <t>ЗТ</t>
        </is>
      </c>
      <c r="D125" s="88" t="n"/>
      <c r="E125" s="88" t="n"/>
      <c r="F125" s="105" t="inlineStr">
        <is>
          <t>чел.-ч</t>
        </is>
      </c>
      <c r="G125" s="117" t="n">
        <v>41.9</v>
      </c>
      <c r="H125" s="102" t="n">
        <v>1.2</v>
      </c>
      <c r="I125" s="119" t="n">
        <v>4.0224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88" t="n"/>
      <c r="E126" s="88" t="n"/>
      <c r="F126" s="105" t="inlineStr">
        <is>
          <t>чел.-ч</t>
        </is>
      </c>
      <c r="G126" s="120" t="n">
        <v>24</v>
      </c>
      <c r="H126" s="102" t="n">
        <v>1.2</v>
      </c>
      <c r="I126" s="118" t="n">
        <v>2.304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88" t="n"/>
      <c r="E127" s="88" t="n"/>
      <c r="F127" s="99" t="n"/>
      <c r="G127" s="106" t="n"/>
      <c r="H127" s="106" t="n"/>
      <c r="I127" s="100" t="n"/>
      <c r="J127" s="103" t="n">
        <v>2179.62</v>
      </c>
      <c r="K127" s="100" t="n"/>
      <c r="L127" s="101" t="n">
        <v>209.24</v>
      </c>
      <c r="M127" s="100" t="n"/>
      <c r="N127" s="107" t="n"/>
    </row>
    <row r="128" ht="19.35" customHeight="1">
      <c r="A128" s="96" t="n"/>
      <c r="B128" s="108" t="n"/>
      <c r="C128" s="98" t="inlineStr">
        <is>
          <t>ФОТ</t>
        </is>
      </c>
      <c r="D128" s="88" t="n"/>
      <c r="E128" s="88" t="n"/>
      <c r="F128" s="99" t="n"/>
      <c r="G128" s="106" t="n"/>
      <c r="H128" s="106" t="n"/>
      <c r="I128" s="100" t="n"/>
      <c r="J128" s="100" t="n"/>
      <c r="K128" s="100" t="n"/>
      <c r="L128" s="101" t="n">
        <v>62.47</v>
      </c>
      <c r="M128" s="100" t="n"/>
      <c r="N128" s="103" t="n">
        <v>4451.62</v>
      </c>
    </row>
    <row r="129" ht="42" customHeight="1">
      <c r="A129" s="96" t="n"/>
      <c r="B129" s="109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88" t="n"/>
      <c r="E129" s="88" t="n"/>
      <c r="F129" s="105" t="inlineStr">
        <is>
          <t>%</t>
        </is>
      </c>
      <c r="G129" s="110" t="n">
        <v>89</v>
      </c>
      <c r="H129" s="111" t="n"/>
      <c r="I129" s="110" t="n">
        <v>89</v>
      </c>
      <c r="J129" s="100" t="n"/>
      <c r="K129" s="100" t="n"/>
      <c r="L129" s="101" t="n">
        <v>55.6</v>
      </c>
      <c r="M129" s="100" t="n"/>
      <c r="N129" s="112" t="n">
        <v>3961.94</v>
      </c>
    </row>
    <row r="130" ht="42" customHeight="1">
      <c r="A130" s="96" t="n"/>
      <c r="B130" s="109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88" t="n"/>
      <c r="E130" s="88" t="n"/>
      <c r="F130" s="105" t="inlineStr">
        <is>
          <t>%</t>
        </is>
      </c>
      <c r="G130" s="110" t="n">
        <v>41</v>
      </c>
      <c r="H130" s="111" t="n"/>
      <c r="I130" s="110" t="n">
        <v>41</v>
      </c>
      <c r="J130" s="100" t="n"/>
      <c r="K130" s="100" t="n"/>
      <c r="L130" s="101" t="n">
        <v>25.61</v>
      </c>
      <c r="M130" s="100" t="n"/>
      <c r="N130" s="103" t="n">
        <v>1825.16</v>
      </c>
    </row>
    <row r="131" ht="19.35" customHeight="1">
      <c r="A131" s="96" t="n"/>
      <c r="B131" s="108" t="n"/>
      <c r="C131" s="87" t="inlineStr">
        <is>
          <t>Всего по позиции</t>
        </is>
      </c>
      <c r="D131" s="88" t="n"/>
      <c r="E131" s="88" t="n"/>
      <c r="F131" s="100" t="n"/>
      <c r="G131" s="106" t="n"/>
      <c r="H131" s="106" t="n"/>
      <c r="I131" s="113" t="n"/>
      <c r="J131" s="113" t="n"/>
      <c r="K131" s="113" t="n"/>
      <c r="L131" s="115" t="n">
        <v>290.45</v>
      </c>
      <c r="M131" s="113" t="n"/>
      <c r="N131" s="94" t="n"/>
    </row>
    <row r="132" ht="55.35" customHeight="1">
      <c r="A132" s="87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88" t="n"/>
      <c r="E132" s="88" t="n"/>
      <c r="F132" s="93" t="inlineStr">
        <is>
          <t>100 шт</t>
        </is>
      </c>
      <c r="G132" s="94" t="n">
        <v>0.08</v>
      </c>
      <c r="H132" s="95" t="n">
        <v>1</v>
      </c>
      <c r="I132" s="115" t="n">
        <v>0.08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88" t="n"/>
      <c r="E133" s="88" t="n"/>
      <c r="F133" s="99" t="n"/>
      <c r="G133" s="99" t="n"/>
      <c r="H133" s="99" t="n"/>
      <c r="I133" s="100" t="n"/>
      <c r="J133" s="101" t="n">
        <v>93.59999999999999</v>
      </c>
      <c r="K133" s="102" t="n">
        <v>1.2</v>
      </c>
      <c r="L133" s="101" t="n">
        <v>8.99</v>
      </c>
      <c r="M133" s="101" t="n">
        <v>71.26000000000001</v>
      </c>
      <c r="N133" s="101" t="n">
        <v>640.63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88" t="n"/>
      <c r="E134" s="88" t="n"/>
      <c r="F134" s="99" t="n"/>
      <c r="G134" s="99" t="n"/>
      <c r="H134" s="99" t="n"/>
      <c r="I134" s="100" t="n"/>
      <c r="J134" s="101" t="n">
        <v>531.14</v>
      </c>
      <c r="K134" s="102" t="n">
        <v>1.2</v>
      </c>
      <c r="L134" s="101" t="n">
        <v>50.99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88" t="n"/>
      <c r="E135" s="88" t="n"/>
      <c r="F135" s="99" t="n"/>
      <c r="G135" s="99" t="n"/>
      <c r="H135" s="99" t="n"/>
      <c r="I135" s="100" t="n"/>
      <c r="J135" s="101" t="n">
        <v>92.88</v>
      </c>
      <c r="K135" s="102" t="n">
        <v>1.2</v>
      </c>
      <c r="L135" s="101" t="n">
        <v>8.92</v>
      </c>
      <c r="M135" s="101" t="n">
        <v>71.26000000000001</v>
      </c>
      <c r="N135" s="101" t="n">
        <v>635.64</v>
      </c>
    </row>
    <row r="136" ht="19.35" customHeight="1">
      <c r="A136" s="96" t="n"/>
      <c r="B136" s="104" t="n"/>
      <c r="C136" s="98" t="inlineStr">
        <is>
          <t>ЗТ</t>
        </is>
      </c>
      <c r="D136" s="88" t="n"/>
      <c r="E136" s="88" t="n"/>
      <c r="F136" s="105" t="inlineStr">
        <is>
          <t>чел.-ч</t>
        </is>
      </c>
      <c r="G136" s="120" t="n">
        <v>12</v>
      </c>
      <c r="H136" s="102" t="n">
        <v>1.2</v>
      </c>
      <c r="I136" s="118" t="n">
        <v>1.152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88" t="n"/>
      <c r="E137" s="88" t="n"/>
      <c r="F137" s="105" t="inlineStr">
        <is>
          <t>чел.-ч</t>
        </is>
      </c>
      <c r="G137" s="101" t="n">
        <v>6.88</v>
      </c>
      <c r="H137" s="102" t="n">
        <v>1.2</v>
      </c>
      <c r="I137" s="116" t="n">
        <v>0.66048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88" t="n"/>
      <c r="E138" s="88" t="n"/>
      <c r="F138" s="99" t="n"/>
      <c r="G138" s="106" t="n"/>
      <c r="H138" s="106" t="n"/>
      <c r="I138" s="100" t="n"/>
      <c r="J138" s="101" t="n">
        <v>624.74</v>
      </c>
      <c r="K138" s="100" t="n"/>
      <c r="L138" s="101" t="n">
        <v>59.98</v>
      </c>
      <c r="M138" s="100" t="n"/>
      <c r="N138" s="107" t="n"/>
    </row>
    <row r="139" ht="19.35" customHeight="1">
      <c r="A139" s="96" t="n"/>
      <c r="B139" s="108" t="n"/>
      <c r="C139" s="98" t="inlineStr">
        <is>
          <t>ФОТ</t>
        </is>
      </c>
      <c r="D139" s="88" t="n"/>
      <c r="E139" s="88" t="n"/>
      <c r="F139" s="99" t="n"/>
      <c r="G139" s="106" t="n"/>
      <c r="H139" s="106" t="n"/>
      <c r="I139" s="100" t="n"/>
      <c r="J139" s="100" t="n"/>
      <c r="K139" s="100" t="n"/>
      <c r="L139" s="101" t="n">
        <v>17.91</v>
      </c>
      <c r="M139" s="100" t="n"/>
      <c r="N139" s="103" t="n">
        <v>1276.27</v>
      </c>
    </row>
    <row r="140" ht="42" customHeight="1">
      <c r="A140" s="96" t="n"/>
      <c r="B140" s="109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88" t="n"/>
      <c r="E140" s="88" t="n"/>
      <c r="F140" s="105" t="inlineStr">
        <is>
          <t>%</t>
        </is>
      </c>
      <c r="G140" s="110" t="n">
        <v>89</v>
      </c>
      <c r="H140" s="111" t="n"/>
      <c r="I140" s="110" t="n">
        <v>89</v>
      </c>
      <c r="J140" s="100" t="n"/>
      <c r="K140" s="100" t="n"/>
      <c r="L140" s="101" t="n">
        <v>15.94</v>
      </c>
      <c r="M140" s="100" t="n"/>
      <c r="N140" s="112" t="n">
        <v>1135.88</v>
      </c>
    </row>
    <row r="141" ht="42" customHeight="1">
      <c r="A141" s="96" t="n"/>
      <c r="B141" s="109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88" t="n"/>
      <c r="E141" s="88" t="n"/>
      <c r="F141" s="105" t="inlineStr">
        <is>
          <t>%</t>
        </is>
      </c>
      <c r="G141" s="110" t="n">
        <v>41</v>
      </c>
      <c r="H141" s="111" t="n"/>
      <c r="I141" s="110" t="n">
        <v>41</v>
      </c>
      <c r="J141" s="100" t="n"/>
      <c r="K141" s="100" t="n"/>
      <c r="L141" s="101" t="n">
        <v>7.34</v>
      </c>
      <c r="M141" s="100" t="n"/>
      <c r="N141" s="101" t="n">
        <v>523.27</v>
      </c>
    </row>
    <row r="142" ht="19.35" customHeight="1">
      <c r="A142" s="96" t="n"/>
      <c r="B142" s="108" t="n"/>
      <c r="C142" s="87" t="inlineStr">
        <is>
          <t>Всего по позиции</t>
        </is>
      </c>
      <c r="D142" s="88" t="n"/>
      <c r="E142" s="88" t="n"/>
      <c r="F142" s="100" t="n"/>
      <c r="G142" s="106" t="n"/>
      <c r="H142" s="106" t="n"/>
      <c r="I142" s="113" t="n"/>
      <c r="J142" s="113" t="n"/>
      <c r="K142" s="113" t="n"/>
      <c r="L142" s="115" t="n">
        <v>83.26000000000001</v>
      </c>
      <c r="M142" s="113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3274.27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1901.5</v>
      </c>
      <c r="M144" s="129" t="n"/>
      <c r="N144" s="128" t="n">
        <v>83949.25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876.8200000000001</v>
      </c>
      <c r="M146" s="129" t="n"/>
      <c r="N146" s="128" t="n">
        <v>62482.2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1024.68</v>
      </c>
      <c r="M147" s="129" t="n"/>
      <c r="N147" s="128" t="n">
        <v>21467.05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1024.68</v>
      </c>
      <c r="M149" s="129" t="n"/>
      <c r="N149" s="128" t="n">
        <v>21467.05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179.18</v>
      </c>
      <c r="M151" s="129" t="n"/>
      <c r="N151" s="128" t="n">
        <v>12768.38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1056</v>
      </c>
      <c r="M152" s="129" t="n"/>
      <c r="N152" s="128" t="n">
        <v>75250.58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939.8200000000001</v>
      </c>
      <c r="M153" s="129" t="n"/>
      <c r="N153" s="128" t="n">
        <v>66973.02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432.95</v>
      </c>
      <c r="M154" s="129" t="n"/>
      <c r="N154" s="128" t="n">
        <v>30852.74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3274.27</v>
      </c>
      <c r="M155" s="134" t="n"/>
      <c r="N155" s="123" t="n">
        <v>181775.01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104.1048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13.27308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3274.27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3274.27</v>
      </c>
      <c r="M161" s="129" t="n"/>
      <c r="N161" s="128" t="n">
        <v>181775.01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1901.5</v>
      </c>
      <c r="M163" s="129" t="n"/>
      <c r="N163" s="128" t="n">
        <v>83949.25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876.8200000000001</v>
      </c>
      <c r="M165" s="129" t="n"/>
      <c r="N165" s="128" t="n">
        <v>62482.2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1024.68</v>
      </c>
      <c r="M166" s="129" t="n"/>
      <c r="N166" s="128" t="n">
        <v>21467.05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1024.68</v>
      </c>
      <c r="M167" s="129" t="n"/>
      <c r="N167" s="128" t="n">
        <v>21467.05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179.18</v>
      </c>
      <c r="M168" s="129" t="n"/>
      <c r="N168" s="128" t="n">
        <v>12768.38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1056</v>
      </c>
      <c r="M169" s="129" t="n"/>
      <c r="N169" s="128" t="n">
        <v>75250.58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939.8200000000001</v>
      </c>
      <c r="M170" s="129" t="n"/>
      <c r="N170" s="128" t="n">
        <v>66973.02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432.95</v>
      </c>
      <c r="M171" s="129" t="n"/>
      <c r="N171" s="128" t="n">
        <v>30852.74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3274.27</v>
      </c>
      <c r="M172" s="124" t="n"/>
      <c r="N172" s="123" t="n">
        <v>181775.01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1901.5</v>
      </c>
      <c r="M173" s="129" t="n"/>
      <c r="N173" s="128" t="n">
        <v>83949.25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876.8200000000001</v>
      </c>
      <c r="M175" s="129" t="n"/>
      <c r="N175" s="128" t="n">
        <v>62482.2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1024.68</v>
      </c>
      <c r="M176" s="129" t="n"/>
      <c r="N176" s="128" t="n">
        <v>21467.05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1024.68</v>
      </c>
      <c r="M177" s="129" t="n"/>
      <c r="N177" s="128" t="n">
        <v>21467.05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179.18</v>
      </c>
      <c r="M178" s="129" t="n"/>
      <c r="N178" s="128" t="n">
        <v>12768.38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1056</v>
      </c>
      <c r="M179" s="129" t="n"/>
      <c r="N179" s="128" t="n">
        <v>75250.58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939.8200000000001</v>
      </c>
      <c r="M180" s="129" t="n"/>
      <c r="N180" s="128" t="n">
        <v>66973.02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432.95</v>
      </c>
      <c r="M181" s="129" t="n"/>
      <c r="N181" s="128" t="n">
        <v>30852.74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104.1048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13.27308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H15:N15"/>
    <mergeCell ref="C51:E51"/>
    <mergeCell ref="C95:E95"/>
    <mergeCell ref="C163:K163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02-33-04</t>
        </is>
      </c>
    </row>
    <row r="25" ht="19.35" customHeight="1">
      <c r="A25" s="56" t="inlineStr">
        <is>
          <t>33 ВЛ 500 кВ Зейская ГЭС - Амурская №2. Свободненское уч. л-во Свободненского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10.11</v>
      </c>
      <c r="M31" s="65" t="n">
        <v>0.14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23.25</v>
      </c>
      <c r="E32" s="72" t="inlineStr">
        <is>
          <t>(</t>
        </is>
      </c>
      <c r="F32" s="71" t="n">
        <v>0.33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16.92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23.25</v>
      </c>
      <c r="E34" s="72" t="inlineStr">
        <is>
          <t>(</t>
        </is>
      </c>
      <c r="F34" s="78" t="n">
        <v>0.33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34-21, 10-1 (500кВ)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0.45</v>
      </c>
      <c r="H44" s="95" t="n">
        <v>1</v>
      </c>
      <c r="I44" s="115" t="n">
        <v>0.45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48.51</v>
      </c>
      <c r="M46" s="101" t="n">
        <v>71.26000000000001</v>
      </c>
      <c r="N46" s="103" t="n">
        <v>3456.82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9" t="n">
        <v>5.7888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48.51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1" t="n">
        <v>48.51</v>
      </c>
      <c r="M49" s="100" t="n"/>
      <c r="N49" s="103" t="n">
        <v>3456.82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43.17</v>
      </c>
      <c r="M50" s="100" t="n"/>
      <c r="N50" s="112" t="n">
        <v>3076.57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19.89</v>
      </c>
      <c r="M51" s="100" t="n"/>
      <c r="N51" s="103" t="n">
        <v>1417.3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5" t="n">
        <v>111.57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0.2</v>
      </c>
      <c r="H53" s="95" t="n">
        <v>1</v>
      </c>
      <c r="I53" s="150" t="n">
        <v>0.2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62.11</v>
      </c>
      <c r="M55" s="101" t="n">
        <v>71.26000000000001</v>
      </c>
      <c r="N55" s="103" t="n">
        <v>4425.96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9" t="n">
        <v>7.4112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62.11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1" t="n">
        <v>62.11</v>
      </c>
      <c r="M58" s="100" t="n"/>
      <c r="N58" s="103" t="n">
        <v>4425.96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55.28</v>
      </c>
      <c r="M59" s="100" t="n"/>
      <c r="N59" s="112" t="n">
        <v>3939.1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25.47</v>
      </c>
      <c r="M60" s="100" t="n"/>
      <c r="N60" s="103" t="n">
        <v>1814.64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5" t="n">
        <v>142.86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0.08</v>
      </c>
      <c r="H62" s="95" t="n">
        <v>1</v>
      </c>
      <c r="I62" s="115" t="n">
        <v>0.08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31.21</v>
      </c>
      <c r="M64" s="101" t="n">
        <v>71.26000000000001</v>
      </c>
      <c r="N64" s="103" t="n">
        <v>2224.02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9" t="n">
        <v>3.7248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31.21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31.21</v>
      </c>
      <c r="M67" s="100" t="n"/>
      <c r="N67" s="103" t="n">
        <v>2224.02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27.78</v>
      </c>
      <c r="M68" s="100" t="n"/>
      <c r="N68" s="112" t="n">
        <v>1979.38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12.8</v>
      </c>
      <c r="M69" s="100" t="n"/>
      <c r="N69" s="101" t="n">
        <v>911.85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5" t="n">
        <v>71.79000000000001</v>
      </c>
      <c r="M70" s="113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326.22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141.83</v>
      </c>
      <c r="M72" s="129" t="n"/>
      <c r="N72" s="128" t="n">
        <v>10106.8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141.83</v>
      </c>
      <c r="M74" s="129" t="n"/>
      <c r="N74" s="128" t="n">
        <v>10106.8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141.83</v>
      </c>
      <c r="M80" s="129" t="n"/>
      <c r="N80" s="128" t="n">
        <v>10106.8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126.23</v>
      </c>
      <c r="M81" s="129" t="n"/>
      <c r="N81" s="128" t="n">
        <v>8995.049999999999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58.16</v>
      </c>
      <c r="M82" s="129" t="n"/>
      <c r="N82" s="128" t="n">
        <v>4143.79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326.22</v>
      </c>
      <c r="M83" s="134" t="n"/>
      <c r="N83" s="123" t="n">
        <v>23245.64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16.9248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326.22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326.22</v>
      </c>
      <c r="M89" s="129" t="n"/>
      <c r="N89" s="128" t="n">
        <v>23245.64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141.83</v>
      </c>
      <c r="M91" s="129" t="n"/>
      <c r="N91" s="128" t="n">
        <v>10106.8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141.83</v>
      </c>
      <c r="M93" s="129" t="n"/>
      <c r="N93" s="128" t="n">
        <v>10106.8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141.83</v>
      </c>
      <c r="M97" s="129" t="n"/>
      <c r="N97" s="128" t="n">
        <v>10106.8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126.23</v>
      </c>
      <c r="M98" s="129" t="n"/>
      <c r="N98" s="128" t="n">
        <v>8995.049999999999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58.16</v>
      </c>
      <c r="M99" s="129" t="n"/>
      <c r="N99" s="128" t="n">
        <v>4143.79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326.22</v>
      </c>
      <c r="M100" s="124" t="n"/>
      <c r="N100" s="123" t="n">
        <v>23245.64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141.83</v>
      </c>
      <c r="M101" s="129" t="n"/>
      <c r="N101" s="128" t="n">
        <v>10106.8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141.83</v>
      </c>
      <c r="M103" s="129" t="n"/>
      <c r="N103" s="128" t="n">
        <v>10106.8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141.83</v>
      </c>
      <c r="M107" s="129" t="n"/>
      <c r="N107" s="128" t="n">
        <v>10106.8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126.23</v>
      </c>
      <c r="M108" s="129" t="n"/>
      <c r="N108" s="128" t="n">
        <v>8995.049999999999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58.16</v>
      </c>
      <c r="M109" s="129" t="n"/>
      <c r="N109" s="128" t="n">
        <v>4143.79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16.9248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8554687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02-33-05</t>
        </is>
      </c>
    </row>
    <row r="25" ht="19.35" customHeight="1">
      <c r="A25" s="56" t="inlineStr">
        <is>
          <t>33 ВЛ 500 кВ Зейская ГЭС - Амурская №2.  Зейский р-он Николаевский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1403.14</v>
      </c>
      <c r="M31" s="65" t="n">
        <v>19.69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3898.63</v>
      </c>
      <c r="E32" s="72" t="inlineStr">
        <is>
          <t>(</t>
        </is>
      </c>
      <c r="F32" s="71" t="n">
        <v>67.47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2331.45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234.1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3898.63</v>
      </c>
      <c r="E34" s="72" t="inlineStr">
        <is>
          <t>(</t>
        </is>
      </c>
      <c r="F34" s="78" t="n">
        <v>67.47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340</v>
      </c>
      <c r="H44" s="95" t="n">
        <v>1</v>
      </c>
      <c r="I44" s="95" t="n">
        <v>340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15418.32</v>
      </c>
      <c r="M45" s="101" t="n">
        <v>71.26000000000001</v>
      </c>
      <c r="N45" s="103" t="n">
        <v>1098709.48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03" t="n">
        <v>1807.44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15418.32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15418.32</v>
      </c>
      <c r="M48" s="100" t="n"/>
      <c r="N48" s="103" t="n">
        <v>1098709.48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13722.3</v>
      </c>
      <c r="M49" s="100" t="n"/>
      <c r="N49" s="112" t="n">
        <v>977851.4399999999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6321.51</v>
      </c>
      <c r="M50" s="100" t="n"/>
      <c r="N50" s="103" t="n">
        <v>450470.89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35462.13</v>
      </c>
      <c r="M51" s="113" t="n"/>
      <c r="N51" s="94" t="n"/>
    </row>
    <row r="52" ht="19.35" customHeight="1">
      <c r="A52" s="149" t="inlineStr">
        <is>
          <t>Пролет 84-89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7.68</v>
      </c>
      <c r="H53" s="95" t="n">
        <v>1</v>
      </c>
      <c r="I53" s="115" t="n">
        <v>7.68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451.31</v>
      </c>
      <c r="M54" s="101" t="n">
        <v>71.26000000000001</v>
      </c>
      <c r="N54" s="103" t="n">
        <v>32160.35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48.01536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451.31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451.31</v>
      </c>
      <c r="M57" s="100" t="n"/>
      <c r="N57" s="103" t="n">
        <v>32160.35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401.67</v>
      </c>
      <c r="M58" s="100" t="n"/>
      <c r="N58" s="112" t="n">
        <v>28622.71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185.04</v>
      </c>
      <c r="M59" s="100" t="n"/>
      <c r="N59" s="103" t="n">
        <v>13185.74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4" t="n">
        <v>1038.02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3.85</v>
      </c>
      <c r="H61" s="95" t="n">
        <v>1</v>
      </c>
      <c r="I61" s="115" t="n">
        <v>3.85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438.62</v>
      </c>
      <c r="M62" s="101" t="n">
        <v>71.26000000000001</v>
      </c>
      <c r="N62" s="103" t="n">
        <v>31256.06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8" t="n">
        <v>46.662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438.62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438.62</v>
      </c>
      <c r="M65" s="100" t="n"/>
      <c r="N65" s="103" t="n">
        <v>31256.06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390.37</v>
      </c>
      <c r="M66" s="100" t="n"/>
      <c r="N66" s="112" t="n">
        <v>27817.89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179.83</v>
      </c>
      <c r="M67" s="100" t="n"/>
      <c r="N67" s="103" t="n">
        <v>12814.98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4" t="n">
        <v>1008.82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1.3</v>
      </c>
      <c r="H69" s="95" t="n">
        <v>1</v>
      </c>
      <c r="I69" s="150" t="n">
        <v>1.3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196.5</v>
      </c>
      <c r="M70" s="101" t="n">
        <v>71.26000000000001</v>
      </c>
      <c r="N70" s="103" t="n">
        <v>14002.59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8" t="n">
        <v>20.904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196.5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196.5</v>
      </c>
      <c r="M73" s="100" t="n"/>
      <c r="N73" s="103" t="n">
        <v>14002.59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174.89</v>
      </c>
      <c r="M74" s="100" t="n"/>
      <c r="N74" s="112" t="n">
        <v>12462.31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80.56999999999999</v>
      </c>
      <c r="M75" s="100" t="n"/>
      <c r="N75" s="103" t="n">
        <v>5741.06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451.96</v>
      </c>
      <c r="M76" s="113" t="n"/>
      <c r="N76" s="94" t="n"/>
    </row>
    <row r="77" ht="68.65000000000001" customHeight="1">
      <c r="A77" s="87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88" t="n"/>
      <c r="E77" s="88" t="n"/>
      <c r="F77" s="93" t="inlineStr">
        <is>
          <t>100 шт</t>
        </is>
      </c>
      <c r="G77" s="94" t="n">
        <v>7.68</v>
      </c>
      <c r="H77" s="95" t="n">
        <v>1</v>
      </c>
      <c r="I77" s="115" t="n">
        <v>7.68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115.44</v>
      </c>
      <c r="K78" s="102" t="n">
        <v>1.2</v>
      </c>
      <c r="L78" s="103" t="n">
        <v>1063.9</v>
      </c>
      <c r="M78" s="101" t="n">
        <v>71.26000000000001</v>
      </c>
      <c r="N78" s="103" t="n">
        <v>75813.50999999999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88" t="n"/>
      <c r="E79" s="88" t="n"/>
      <c r="F79" s="99" t="n"/>
      <c r="G79" s="99" t="n"/>
      <c r="H79" s="99" t="n"/>
      <c r="I79" s="100" t="n"/>
      <c r="J79" s="101" t="n">
        <v>655.4299999999999</v>
      </c>
      <c r="K79" s="102" t="n">
        <v>1.2</v>
      </c>
      <c r="L79" s="103" t="n">
        <v>6040.44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88" t="n"/>
      <c r="E80" s="88" t="n"/>
      <c r="F80" s="99" t="n"/>
      <c r="G80" s="99" t="n"/>
      <c r="H80" s="99" t="n"/>
      <c r="I80" s="100" t="n"/>
      <c r="J80" s="101" t="n">
        <v>114.62</v>
      </c>
      <c r="K80" s="102" t="n">
        <v>1.2</v>
      </c>
      <c r="L80" s="103" t="n">
        <v>1056.34</v>
      </c>
      <c r="M80" s="101" t="n">
        <v>71.26000000000001</v>
      </c>
      <c r="N80" s="103" t="n">
        <v>75274.78999999999</v>
      </c>
    </row>
    <row r="81" ht="19.35" customHeight="1">
      <c r="A81" s="96" t="n"/>
      <c r="B81" s="104" t="n"/>
      <c r="C81" s="98" t="inlineStr">
        <is>
          <t>ЗТ</t>
        </is>
      </c>
      <c r="D81" s="88" t="n"/>
      <c r="E81" s="88" t="n"/>
      <c r="F81" s="105" t="inlineStr">
        <is>
          <t>чел.-ч</t>
        </is>
      </c>
      <c r="G81" s="117" t="n">
        <v>14.8</v>
      </c>
      <c r="H81" s="102" t="n">
        <v>1.2</v>
      </c>
      <c r="I81" s="119" t="n">
        <v>136.3968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88" t="n"/>
      <c r="E82" s="88" t="n"/>
      <c r="F82" s="105" t="inlineStr">
        <is>
          <t>чел.-ч</t>
        </is>
      </c>
      <c r="G82" s="101" t="n">
        <v>8.49</v>
      </c>
      <c r="H82" s="102" t="n">
        <v>1.2</v>
      </c>
      <c r="I82" s="116" t="n">
        <v>78.24384000000001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88" t="n"/>
      <c r="E83" s="88" t="n"/>
      <c r="F83" s="99" t="n"/>
      <c r="G83" s="106" t="n"/>
      <c r="H83" s="106" t="n"/>
      <c r="I83" s="100" t="n"/>
      <c r="J83" s="101" t="n">
        <v>770.87</v>
      </c>
      <c r="K83" s="100" t="n"/>
      <c r="L83" s="103" t="n">
        <v>7104.34</v>
      </c>
      <c r="M83" s="100" t="n"/>
      <c r="N83" s="107" t="n"/>
    </row>
    <row r="84" ht="19.35" customHeight="1">
      <c r="A84" s="96" t="n"/>
      <c r="B84" s="108" t="n"/>
      <c r="C84" s="98" t="inlineStr">
        <is>
          <t>ФОТ</t>
        </is>
      </c>
      <c r="D84" s="88" t="n"/>
      <c r="E84" s="88" t="n"/>
      <c r="F84" s="99" t="n"/>
      <c r="G84" s="106" t="n"/>
      <c r="H84" s="106" t="n"/>
      <c r="I84" s="100" t="n"/>
      <c r="J84" s="100" t="n"/>
      <c r="K84" s="100" t="n"/>
      <c r="L84" s="103" t="n">
        <v>2120.24</v>
      </c>
      <c r="M84" s="100" t="n"/>
      <c r="N84" s="103" t="n">
        <v>151088.3</v>
      </c>
    </row>
    <row r="85" ht="42" customHeight="1">
      <c r="A85" s="96" t="n"/>
      <c r="B85" s="109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88" t="n"/>
      <c r="E85" s="88" t="n"/>
      <c r="F85" s="105" t="inlineStr">
        <is>
          <t>%</t>
        </is>
      </c>
      <c r="G85" s="110" t="n">
        <v>89</v>
      </c>
      <c r="H85" s="111" t="n"/>
      <c r="I85" s="110" t="n">
        <v>89</v>
      </c>
      <c r="J85" s="100" t="n"/>
      <c r="K85" s="100" t="n"/>
      <c r="L85" s="103" t="n">
        <v>1887.01</v>
      </c>
      <c r="M85" s="100" t="n"/>
      <c r="N85" s="112" t="n">
        <v>134468.59</v>
      </c>
    </row>
    <row r="86" ht="42" customHeight="1">
      <c r="A86" s="96" t="n"/>
      <c r="B86" s="109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41</v>
      </c>
      <c r="H86" s="111" t="n"/>
      <c r="I86" s="110" t="n">
        <v>41</v>
      </c>
      <c r="J86" s="100" t="n"/>
      <c r="K86" s="100" t="n"/>
      <c r="L86" s="101" t="n">
        <v>869.3</v>
      </c>
      <c r="M86" s="100" t="n"/>
      <c r="N86" s="103" t="n">
        <v>61946.2</v>
      </c>
    </row>
    <row r="87" ht="19.35" customHeight="1">
      <c r="A87" s="96" t="n"/>
      <c r="B87" s="108" t="n"/>
      <c r="C87" s="87" t="inlineStr">
        <is>
          <t>Всего по позиции</t>
        </is>
      </c>
      <c r="D87" s="88" t="n"/>
      <c r="E87" s="88" t="n"/>
      <c r="F87" s="100" t="n"/>
      <c r="G87" s="106" t="n"/>
      <c r="H87" s="106" t="n"/>
      <c r="I87" s="113" t="n"/>
      <c r="J87" s="113" t="n"/>
      <c r="K87" s="113" t="n"/>
      <c r="L87" s="114" t="n">
        <v>9860.65</v>
      </c>
      <c r="M87" s="113" t="n"/>
      <c r="N87" s="94" t="n"/>
    </row>
    <row r="88" ht="55.35" customHeight="1">
      <c r="A88" s="87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88" t="n"/>
      <c r="E88" s="88" t="n"/>
      <c r="F88" s="93" t="inlineStr">
        <is>
          <t>100 шт</t>
        </is>
      </c>
      <c r="G88" s="94" t="n">
        <v>7.68</v>
      </c>
      <c r="H88" s="95" t="n">
        <v>1</v>
      </c>
      <c r="I88" s="115" t="n">
        <v>7.68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88" t="n"/>
      <c r="E89" s="88" t="n"/>
      <c r="F89" s="99" t="n"/>
      <c r="G89" s="99" t="n"/>
      <c r="H89" s="99" t="n"/>
      <c r="I89" s="100" t="n"/>
      <c r="J89" s="101" t="n">
        <v>28.94</v>
      </c>
      <c r="K89" s="102" t="n">
        <v>1.2</v>
      </c>
      <c r="L89" s="101" t="n">
        <v>266.71</v>
      </c>
      <c r="M89" s="101" t="n">
        <v>71.26000000000001</v>
      </c>
      <c r="N89" s="103" t="n">
        <v>19005.75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88" t="n"/>
      <c r="E90" s="88" t="n"/>
      <c r="F90" s="99" t="n"/>
      <c r="G90" s="99" t="n"/>
      <c r="H90" s="99" t="n"/>
      <c r="I90" s="100" t="n"/>
      <c r="J90" s="101" t="n">
        <v>163.66</v>
      </c>
      <c r="K90" s="102" t="n">
        <v>1.2</v>
      </c>
      <c r="L90" s="103" t="n">
        <v>1508.29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88" t="n"/>
      <c r="E91" s="88" t="n"/>
      <c r="F91" s="99" t="n"/>
      <c r="G91" s="99" t="n"/>
      <c r="H91" s="99" t="n"/>
      <c r="I91" s="100" t="n"/>
      <c r="J91" s="101" t="n">
        <v>28.62</v>
      </c>
      <c r="K91" s="102" t="n">
        <v>1.2</v>
      </c>
      <c r="L91" s="101" t="n">
        <v>263.76</v>
      </c>
      <c r="M91" s="101" t="n">
        <v>71.26000000000001</v>
      </c>
      <c r="N91" s="103" t="n">
        <v>18795.54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01" t="n">
        <v>3.71</v>
      </c>
      <c r="H92" s="102" t="n">
        <v>1.2</v>
      </c>
      <c r="I92" s="116" t="n">
        <v>34.19136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88" t="n"/>
      <c r="E93" s="88" t="n"/>
      <c r="F93" s="105" t="inlineStr">
        <is>
          <t>чел.-ч</t>
        </is>
      </c>
      <c r="G93" s="101" t="n">
        <v>2.12</v>
      </c>
      <c r="H93" s="102" t="n">
        <v>1.2</v>
      </c>
      <c r="I93" s="116" t="n">
        <v>19.53792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88" t="n"/>
      <c r="E94" s="88" t="n"/>
      <c r="F94" s="99" t="n"/>
      <c r="G94" s="106" t="n"/>
      <c r="H94" s="106" t="n"/>
      <c r="I94" s="100" t="n"/>
      <c r="J94" s="101" t="n">
        <v>192.6</v>
      </c>
      <c r="K94" s="100" t="n"/>
      <c r="L94" s="103" t="n">
        <v>1775</v>
      </c>
      <c r="M94" s="100" t="n"/>
      <c r="N94" s="107" t="n"/>
    </row>
    <row r="95" ht="19.35" customHeight="1">
      <c r="A95" s="96" t="n"/>
      <c r="B95" s="108" t="n"/>
      <c r="C95" s="98" t="inlineStr">
        <is>
          <t>ФОТ</t>
        </is>
      </c>
      <c r="D95" s="88" t="n"/>
      <c r="E95" s="88" t="n"/>
      <c r="F95" s="99" t="n"/>
      <c r="G95" s="106" t="n"/>
      <c r="H95" s="106" t="n"/>
      <c r="I95" s="100" t="n"/>
      <c r="J95" s="100" t="n"/>
      <c r="K95" s="100" t="n"/>
      <c r="L95" s="101" t="n">
        <v>530.47</v>
      </c>
      <c r="M95" s="100" t="n"/>
      <c r="N95" s="103" t="n">
        <v>37801.29</v>
      </c>
    </row>
    <row r="96" ht="42" customHeight="1">
      <c r="A96" s="96" t="n"/>
      <c r="B96" s="109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89</v>
      </c>
      <c r="H96" s="111" t="n"/>
      <c r="I96" s="110" t="n">
        <v>89</v>
      </c>
      <c r="J96" s="100" t="n"/>
      <c r="K96" s="100" t="n"/>
      <c r="L96" s="101" t="n">
        <v>472.12</v>
      </c>
      <c r="M96" s="100" t="n"/>
      <c r="N96" s="112" t="n">
        <v>33643.15</v>
      </c>
    </row>
    <row r="97" ht="42" customHeight="1">
      <c r="A97" s="96" t="n"/>
      <c r="B97" s="109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88" t="n"/>
      <c r="E97" s="88" t="n"/>
      <c r="F97" s="105" t="inlineStr">
        <is>
          <t>%</t>
        </is>
      </c>
      <c r="G97" s="110" t="n">
        <v>41</v>
      </c>
      <c r="H97" s="111" t="n"/>
      <c r="I97" s="110" t="n">
        <v>41</v>
      </c>
      <c r="J97" s="100" t="n"/>
      <c r="K97" s="100" t="n"/>
      <c r="L97" s="101" t="n">
        <v>217.49</v>
      </c>
      <c r="M97" s="100" t="n"/>
      <c r="N97" s="103" t="n">
        <v>15498.53</v>
      </c>
    </row>
    <row r="98" ht="19.35" customHeight="1">
      <c r="A98" s="96" t="n"/>
      <c r="B98" s="108" t="n"/>
      <c r="C98" s="87" t="inlineStr">
        <is>
          <t>Всего по позиции</t>
        </is>
      </c>
      <c r="D98" s="88" t="n"/>
      <c r="E98" s="88" t="n"/>
      <c r="F98" s="100" t="n"/>
      <c r="G98" s="106" t="n"/>
      <c r="H98" s="106" t="n"/>
      <c r="I98" s="113" t="n"/>
      <c r="J98" s="113" t="n"/>
      <c r="K98" s="113" t="n"/>
      <c r="L98" s="114" t="n">
        <v>2464.61</v>
      </c>
      <c r="M98" s="113" t="n"/>
      <c r="N98" s="94" t="n"/>
    </row>
    <row r="99" ht="68.65000000000001" customHeight="1">
      <c r="A99" s="87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88" t="n"/>
      <c r="E99" s="88" t="n"/>
      <c r="F99" s="93" t="inlineStr">
        <is>
          <t>100 шт</t>
        </is>
      </c>
      <c r="G99" s="94" t="n">
        <v>3.85</v>
      </c>
      <c r="H99" s="95" t="n">
        <v>1</v>
      </c>
      <c r="I99" s="115" t="n">
        <v>3.85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201.24</v>
      </c>
      <c r="K100" s="102" t="n">
        <v>1.2</v>
      </c>
      <c r="L100" s="101" t="n">
        <v>929.73</v>
      </c>
      <c r="M100" s="101" t="n">
        <v>71.26000000000001</v>
      </c>
      <c r="N100" s="103" t="n">
        <v>66252.56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88" t="n"/>
      <c r="E101" s="88" t="n"/>
      <c r="F101" s="99" t="n"/>
      <c r="G101" s="99" t="n"/>
      <c r="H101" s="99" t="n"/>
      <c r="I101" s="100" t="n"/>
      <c r="J101" s="103" t="n">
        <v>1142.56</v>
      </c>
      <c r="K101" s="102" t="n">
        <v>1.2</v>
      </c>
      <c r="L101" s="103" t="n">
        <v>5278.63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88" t="n"/>
      <c r="E102" s="88" t="n"/>
      <c r="F102" s="99" t="n"/>
      <c r="G102" s="99" t="n"/>
      <c r="H102" s="99" t="n"/>
      <c r="I102" s="100" t="n"/>
      <c r="J102" s="101" t="n">
        <v>199.8</v>
      </c>
      <c r="K102" s="102" t="n">
        <v>1.2</v>
      </c>
      <c r="L102" s="101" t="n">
        <v>923.08</v>
      </c>
      <c r="M102" s="101" t="n">
        <v>71.26000000000001</v>
      </c>
      <c r="N102" s="103" t="n">
        <v>65778.67999999999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7" t="n">
        <v>25.8</v>
      </c>
      <c r="H103" s="102" t="n">
        <v>1.2</v>
      </c>
      <c r="I103" s="118" t="n">
        <v>119.196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88" t="n"/>
      <c r="E104" s="88" t="n"/>
      <c r="F104" s="105" t="inlineStr">
        <is>
          <t>чел.-ч</t>
        </is>
      </c>
      <c r="G104" s="117" t="n">
        <v>14.8</v>
      </c>
      <c r="H104" s="102" t="n">
        <v>1.2</v>
      </c>
      <c r="I104" s="118" t="n">
        <v>68.376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88" t="n"/>
      <c r="E105" s="88" t="n"/>
      <c r="F105" s="99" t="n"/>
      <c r="G105" s="106" t="n"/>
      <c r="H105" s="106" t="n"/>
      <c r="I105" s="100" t="n"/>
      <c r="J105" s="103" t="n">
        <v>1343.8</v>
      </c>
      <c r="K105" s="100" t="n"/>
      <c r="L105" s="103" t="n">
        <v>6208.36</v>
      </c>
      <c r="M105" s="100" t="n"/>
      <c r="N105" s="107" t="n"/>
    </row>
    <row r="106" ht="19.35" customHeight="1">
      <c r="A106" s="96" t="n"/>
      <c r="B106" s="108" t="n"/>
      <c r="C106" s="98" t="inlineStr">
        <is>
          <t>ФОТ</t>
        </is>
      </c>
      <c r="D106" s="88" t="n"/>
      <c r="E106" s="88" t="n"/>
      <c r="F106" s="99" t="n"/>
      <c r="G106" s="106" t="n"/>
      <c r="H106" s="106" t="n"/>
      <c r="I106" s="100" t="n"/>
      <c r="J106" s="100" t="n"/>
      <c r="K106" s="100" t="n"/>
      <c r="L106" s="103" t="n">
        <v>1852.81</v>
      </c>
      <c r="M106" s="100" t="n"/>
      <c r="N106" s="103" t="n">
        <v>132031.24</v>
      </c>
    </row>
    <row r="107" ht="42" customHeight="1">
      <c r="A107" s="96" t="n"/>
      <c r="B107" s="109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0" t="n">
        <v>89</v>
      </c>
      <c r="H107" s="111" t="n"/>
      <c r="I107" s="110" t="n">
        <v>89</v>
      </c>
      <c r="J107" s="100" t="n"/>
      <c r="K107" s="100" t="n"/>
      <c r="L107" s="103" t="n">
        <v>1649</v>
      </c>
      <c r="M107" s="100" t="n"/>
      <c r="N107" s="112" t="n">
        <v>117507.8</v>
      </c>
    </row>
    <row r="108" ht="42" customHeight="1">
      <c r="A108" s="96" t="n"/>
      <c r="B108" s="109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88" t="n"/>
      <c r="E108" s="88" t="n"/>
      <c r="F108" s="105" t="inlineStr">
        <is>
          <t>%</t>
        </is>
      </c>
      <c r="G108" s="110" t="n">
        <v>41</v>
      </c>
      <c r="H108" s="111" t="n"/>
      <c r="I108" s="110" t="n">
        <v>41</v>
      </c>
      <c r="J108" s="100" t="n"/>
      <c r="K108" s="100" t="n"/>
      <c r="L108" s="101" t="n">
        <v>759.65</v>
      </c>
      <c r="M108" s="100" t="n"/>
      <c r="N108" s="103" t="n">
        <v>54132.81</v>
      </c>
    </row>
    <row r="109" ht="19.35" customHeight="1">
      <c r="A109" s="96" t="n"/>
      <c r="B109" s="108" t="n"/>
      <c r="C109" s="87" t="inlineStr">
        <is>
          <t>Всего по позиции</t>
        </is>
      </c>
      <c r="D109" s="88" t="n"/>
      <c r="E109" s="88" t="n"/>
      <c r="F109" s="100" t="n"/>
      <c r="G109" s="106" t="n"/>
      <c r="H109" s="106" t="n"/>
      <c r="I109" s="113" t="n"/>
      <c r="J109" s="113" t="n"/>
      <c r="K109" s="113" t="n"/>
      <c r="L109" s="114" t="n">
        <v>8617.01</v>
      </c>
      <c r="M109" s="113" t="n"/>
      <c r="N109" s="94" t="n"/>
    </row>
    <row r="110" ht="55.35" customHeight="1">
      <c r="A110" s="87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88" t="n"/>
      <c r="E110" s="88" t="n"/>
      <c r="F110" s="93" t="inlineStr">
        <is>
          <t>100 шт</t>
        </is>
      </c>
      <c r="G110" s="94" t="n">
        <v>3.85</v>
      </c>
      <c r="H110" s="95" t="n">
        <v>1</v>
      </c>
      <c r="I110" s="115" t="n">
        <v>3.85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88" t="n"/>
      <c r="E111" s="88" t="n"/>
      <c r="F111" s="99" t="n"/>
      <c r="G111" s="99" t="n"/>
      <c r="H111" s="99" t="n"/>
      <c r="I111" s="100" t="n"/>
      <c r="J111" s="101" t="n">
        <v>58.34</v>
      </c>
      <c r="K111" s="102" t="n">
        <v>1.2</v>
      </c>
      <c r="L111" s="101" t="n">
        <v>269.53</v>
      </c>
      <c r="M111" s="101" t="n">
        <v>71.26000000000001</v>
      </c>
      <c r="N111" s="103" t="n">
        <v>19206.71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88" t="n"/>
      <c r="E112" s="88" t="n"/>
      <c r="F112" s="99" t="n"/>
      <c r="G112" s="99" t="n"/>
      <c r="H112" s="99" t="n"/>
      <c r="I112" s="100" t="n"/>
      <c r="J112" s="101" t="n">
        <v>330.42</v>
      </c>
      <c r="K112" s="102" t="n">
        <v>1.2</v>
      </c>
      <c r="L112" s="103" t="n">
        <v>1526.54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88" t="n"/>
      <c r="E113" s="88" t="n"/>
      <c r="F113" s="99" t="n"/>
      <c r="G113" s="99" t="n"/>
      <c r="H113" s="99" t="n"/>
      <c r="I113" s="100" t="n"/>
      <c r="J113" s="101" t="n">
        <v>57.78</v>
      </c>
      <c r="K113" s="102" t="n">
        <v>1.2</v>
      </c>
      <c r="L113" s="101" t="n">
        <v>266.94</v>
      </c>
      <c r="M113" s="101" t="n">
        <v>71.26000000000001</v>
      </c>
      <c r="N113" s="103" t="n">
        <v>19022.14</v>
      </c>
    </row>
    <row r="114" ht="19.35" customHeight="1">
      <c r="A114" s="96" t="n"/>
      <c r="B114" s="104" t="n"/>
      <c r="C114" s="98" t="inlineStr">
        <is>
          <t>ЗТ</t>
        </is>
      </c>
      <c r="D114" s="88" t="n"/>
      <c r="E114" s="88" t="n"/>
      <c r="F114" s="105" t="inlineStr">
        <is>
          <t>чел.-ч</t>
        </is>
      </c>
      <c r="G114" s="101" t="n">
        <v>7.48</v>
      </c>
      <c r="H114" s="102" t="n">
        <v>1.2</v>
      </c>
      <c r="I114" s="119" t="n">
        <v>34.5576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88" t="n"/>
      <c r="E115" s="88" t="n"/>
      <c r="F115" s="105" t="inlineStr">
        <is>
          <t>чел.-ч</t>
        </is>
      </c>
      <c r="G115" s="101" t="n">
        <v>4.28</v>
      </c>
      <c r="H115" s="102" t="n">
        <v>1.2</v>
      </c>
      <c r="I115" s="119" t="n">
        <v>19.7736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88" t="n"/>
      <c r="E116" s="88" t="n"/>
      <c r="F116" s="99" t="n"/>
      <c r="G116" s="106" t="n"/>
      <c r="H116" s="106" t="n"/>
      <c r="I116" s="100" t="n"/>
      <c r="J116" s="101" t="n">
        <v>388.76</v>
      </c>
      <c r="K116" s="100" t="n"/>
      <c r="L116" s="103" t="n">
        <v>1796.07</v>
      </c>
      <c r="M116" s="100" t="n"/>
      <c r="N116" s="107" t="n"/>
    </row>
    <row r="117" ht="19.35" customHeight="1">
      <c r="A117" s="96" t="n"/>
      <c r="B117" s="108" t="n"/>
      <c r="C117" s="98" t="inlineStr">
        <is>
          <t>ФОТ</t>
        </is>
      </c>
      <c r="D117" s="88" t="n"/>
      <c r="E117" s="88" t="n"/>
      <c r="F117" s="99" t="n"/>
      <c r="G117" s="106" t="n"/>
      <c r="H117" s="106" t="n"/>
      <c r="I117" s="100" t="n"/>
      <c r="J117" s="100" t="n"/>
      <c r="K117" s="100" t="n"/>
      <c r="L117" s="101" t="n">
        <v>536.47</v>
      </c>
      <c r="M117" s="100" t="n"/>
      <c r="N117" s="103" t="n">
        <v>38228.85</v>
      </c>
    </row>
    <row r="118" ht="42" customHeight="1">
      <c r="A118" s="96" t="n"/>
      <c r="B118" s="109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88" t="n"/>
      <c r="E118" s="88" t="n"/>
      <c r="F118" s="105" t="inlineStr">
        <is>
          <t>%</t>
        </is>
      </c>
      <c r="G118" s="110" t="n">
        <v>89</v>
      </c>
      <c r="H118" s="111" t="n"/>
      <c r="I118" s="110" t="n">
        <v>89</v>
      </c>
      <c r="J118" s="100" t="n"/>
      <c r="K118" s="100" t="n"/>
      <c r="L118" s="101" t="n">
        <v>477.46</v>
      </c>
      <c r="M118" s="100" t="n"/>
      <c r="N118" s="112" t="n">
        <v>34023.68</v>
      </c>
    </row>
    <row r="119" ht="42" customHeight="1">
      <c r="A119" s="96" t="n"/>
      <c r="B119" s="109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88" t="n"/>
      <c r="E119" s="88" t="n"/>
      <c r="F119" s="105" t="inlineStr">
        <is>
          <t>%</t>
        </is>
      </c>
      <c r="G119" s="110" t="n">
        <v>41</v>
      </c>
      <c r="H119" s="111" t="n"/>
      <c r="I119" s="110" t="n">
        <v>41</v>
      </c>
      <c r="J119" s="100" t="n"/>
      <c r="K119" s="100" t="n"/>
      <c r="L119" s="101" t="n">
        <v>219.95</v>
      </c>
      <c r="M119" s="100" t="n"/>
      <c r="N119" s="103" t="n">
        <v>15673.83</v>
      </c>
    </row>
    <row r="120" ht="19.35" customHeight="1">
      <c r="A120" s="96" t="n"/>
      <c r="B120" s="108" t="n"/>
      <c r="C120" s="87" t="inlineStr">
        <is>
          <t>Всего по позиции</t>
        </is>
      </c>
      <c r="D120" s="88" t="n"/>
      <c r="E120" s="88" t="n"/>
      <c r="F120" s="100" t="n"/>
      <c r="G120" s="106" t="n"/>
      <c r="H120" s="106" t="n"/>
      <c r="I120" s="113" t="n"/>
      <c r="J120" s="113" t="n"/>
      <c r="K120" s="113" t="n"/>
      <c r="L120" s="114" t="n">
        <v>2493.48</v>
      </c>
      <c r="M120" s="113" t="n"/>
      <c r="N120" s="94" t="n"/>
    </row>
    <row r="121" ht="68.65000000000001" customHeight="1">
      <c r="A121" s="87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88" t="n"/>
      <c r="E121" s="88" t="n"/>
      <c r="F121" s="93" t="inlineStr">
        <is>
          <t>100 шт</t>
        </is>
      </c>
      <c r="G121" s="94" t="n">
        <v>1.3</v>
      </c>
      <c r="H121" s="95" t="n">
        <v>1</v>
      </c>
      <c r="I121" s="150" t="n">
        <v>1.3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88" t="n"/>
      <c r="E122" s="88" t="n"/>
      <c r="F122" s="99" t="n"/>
      <c r="G122" s="99" t="n"/>
      <c r="H122" s="99" t="n"/>
      <c r="I122" s="100" t="n"/>
      <c r="J122" s="101" t="n">
        <v>326.82</v>
      </c>
      <c r="K122" s="102" t="n">
        <v>1.2</v>
      </c>
      <c r="L122" s="101" t="n">
        <v>509.84</v>
      </c>
      <c r="M122" s="101" t="n">
        <v>71.26000000000001</v>
      </c>
      <c r="N122" s="103" t="n">
        <v>36331.2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88" t="n"/>
      <c r="E123" s="88" t="n"/>
      <c r="F123" s="99" t="n"/>
      <c r="G123" s="99" t="n"/>
      <c r="H123" s="99" t="n"/>
      <c r="I123" s="100" t="n"/>
      <c r="J123" s="103" t="n">
        <v>1852.8</v>
      </c>
      <c r="K123" s="102" t="n">
        <v>1.2</v>
      </c>
      <c r="L123" s="103" t="n">
        <v>2890.37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88" t="n"/>
      <c r="E124" s="88" t="n"/>
      <c r="F124" s="99" t="n"/>
      <c r="G124" s="99" t="n"/>
      <c r="H124" s="99" t="n"/>
      <c r="I124" s="100" t="n"/>
      <c r="J124" s="101" t="n">
        <v>324</v>
      </c>
      <c r="K124" s="102" t="n">
        <v>1.2</v>
      </c>
      <c r="L124" s="101" t="n">
        <v>505.44</v>
      </c>
      <c r="M124" s="101" t="n">
        <v>71.26000000000001</v>
      </c>
      <c r="N124" s="103" t="n">
        <v>36017.65</v>
      </c>
    </row>
    <row r="125" ht="19.35" customHeight="1">
      <c r="A125" s="96" t="n"/>
      <c r="B125" s="104" t="n"/>
      <c r="C125" s="98" t="inlineStr">
        <is>
          <t>ЗТ</t>
        </is>
      </c>
      <c r="D125" s="88" t="n"/>
      <c r="E125" s="88" t="n"/>
      <c r="F125" s="105" t="inlineStr">
        <is>
          <t>чел.-ч</t>
        </is>
      </c>
      <c r="G125" s="117" t="n">
        <v>41.9</v>
      </c>
      <c r="H125" s="102" t="n">
        <v>1.2</v>
      </c>
      <c r="I125" s="118" t="n">
        <v>65.364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88" t="n"/>
      <c r="E126" s="88" t="n"/>
      <c r="F126" s="105" t="inlineStr">
        <is>
          <t>чел.-ч</t>
        </is>
      </c>
      <c r="G126" s="120" t="n">
        <v>24</v>
      </c>
      <c r="H126" s="102" t="n">
        <v>1.2</v>
      </c>
      <c r="I126" s="101" t="n">
        <v>37.44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88" t="n"/>
      <c r="E127" s="88" t="n"/>
      <c r="F127" s="99" t="n"/>
      <c r="G127" s="106" t="n"/>
      <c r="H127" s="106" t="n"/>
      <c r="I127" s="100" t="n"/>
      <c r="J127" s="103" t="n">
        <v>2179.62</v>
      </c>
      <c r="K127" s="100" t="n"/>
      <c r="L127" s="103" t="n">
        <v>3400.21</v>
      </c>
      <c r="M127" s="100" t="n"/>
      <c r="N127" s="107" t="n"/>
    </row>
    <row r="128" ht="19.35" customHeight="1">
      <c r="A128" s="96" t="n"/>
      <c r="B128" s="108" t="n"/>
      <c r="C128" s="98" t="inlineStr">
        <is>
          <t>ФОТ</t>
        </is>
      </c>
      <c r="D128" s="88" t="n"/>
      <c r="E128" s="88" t="n"/>
      <c r="F128" s="99" t="n"/>
      <c r="G128" s="106" t="n"/>
      <c r="H128" s="106" t="n"/>
      <c r="I128" s="100" t="n"/>
      <c r="J128" s="100" t="n"/>
      <c r="K128" s="100" t="n"/>
      <c r="L128" s="103" t="n">
        <v>1015.28</v>
      </c>
      <c r="M128" s="100" t="n"/>
      <c r="N128" s="103" t="n">
        <v>72348.85000000001</v>
      </c>
    </row>
    <row r="129" ht="42" customHeight="1">
      <c r="A129" s="96" t="n"/>
      <c r="B129" s="109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88" t="n"/>
      <c r="E129" s="88" t="n"/>
      <c r="F129" s="105" t="inlineStr">
        <is>
          <t>%</t>
        </is>
      </c>
      <c r="G129" s="110" t="n">
        <v>89</v>
      </c>
      <c r="H129" s="111" t="n"/>
      <c r="I129" s="110" t="n">
        <v>89</v>
      </c>
      <c r="J129" s="100" t="n"/>
      <c r="K129" s="100" t="n"/>
      <c r="L129" s="101" t="n">
        <v>903.6</v>
      </c>
      <c r="M129" s="100" t="n"/>
      <c r="N129" s="112" t="n">
        <v>64390.48</v>
      </c>
    </row>
    <row r="130" ht="42" customHeight="1">
      <c r="A130" s="96" t="n"/>
      <c r="B130" s="109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88" t="n"/>
      <c r="E130" s="88" t="n"/>
      <c r="F130" s="105" t="inlineStr">
        <is>
          <t>%</t>
        </is>
      </c>
      <c r="G130" s="110" t="n">
        <v>41</v>
      </c>
      <c r="H130" s="111" t="n"/>
      <c r="I130" s="110" t="n">
        <v>41</v>
      </c>
      <c r="J130" s="100" t="n"/>
      <c r="K130" s="100" t="n"/>
      <c r="L130" s="101" t="n">
        <v>416.26</v>
      </c>
      <c r="M130" s="100" t="n"/>
      <c r="N130" s="103" t="n">
        <v>29663.03</v>
      </c>
    </row>
    <row r="131" ht="19.35" customHeight="1">
      <c r="A131" s="96" t="n"/>
      <c r="B131" s="108" t="n"/>
      <c r="C131" s="87" t="inlineStr">
        <is>
          <t>Всего по позиции</t>
        </is>
      </c>
      <c r="D131" s="88" t="n"/>
      <c r="E131" s="88" t="n"/>
      <c r="F131" s="100" t="n"/>
      <c r="G131" s="106" t="n"/>
      <c r="H131" s="106" t="n"/>
      <c r="I131" s="113" t="n"/>
      <c r="J131" s="113" t="n"/>
      <c r="K131" s="113" t="n"/>
      <c r="L131" s="114" t="n">
        <v>4720.07</v>
      </c>
      <c r="M131" s="113" t="n"/>
      <c r="N131" s="94" t="n"/>
    </row>
    <row r="132" ht="55.35" customHeight="1">
      <c r="A132" s="87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88" t="n"/>
      <c r="E132" s="88" t="n"/>
      <c r="F132" s="93" t="inlineStr">
        <is>
          <t>100 шт</t>
        </is>
      </c>
      <c r="G132" s="94" t="n">
        <v>1.3</v>
      </c>
      <c r="H132" s="95" t="n">
        <v>1</v>
      </c>
      <c r="I132" s="150" t="n">
        <v>1.3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88" t="n"/>
      <c r="E133" s="88" t="n"/>
      <c r="F133" s="99" t="n"/>
      <c r="G133" s="99" t="n"/>
      <c r="H133" s="99" t="n"/>
      <c r="I133" s="100" t="n"/>
      <c r="J133" s="101" t="n">
        <v>93.59999999999999</v>
      </c>
      <c r="K133" s="102" t="n">
        <v>1.2</v>
      </c>
      <c r="L133" s="101" t="n">
        <v>146.02</v>
      </c>
      <c r="M133" s="101" t="n">
        <v>71.26000000000001</v>
      </c>
      <c r="N133" s="103" t="n">
        <v>10405.39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88" t="n"/>
      <c r="E134" s="88" t="n"/>
      <c r="F134" s="99" t="n"/>
      <c r="G134" s="99" t="n"/>
      <c r="H134" s="99" t="n"/>
      <c r="I134" s="100" t="n"/>
      <c r="J134" s="101" t="n">
        <v>531.14</v>
      </c>
      <c r="K134" s="102" t="n">
        <v>1.2</v>
      </c>
      <c r="L134" s="101" t="n">
        <v>828.58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88" t="n"/>
      <c r="E135" s="88" t="n"/>
      <c r="F135" s="99" t="n"/>
      <c r="G135" s="99" t="n"/>
      <c r="H135" s="99" t="n"/>
      <c r="I135" s="100" t="n"/>
      <c r="J135" s="101" t="n">
        <v>92.88</v>
      </c>
      <c r="K135" s="102" t="n">
        <v>1.2</v>
      </c>
      <c r="L135" s="101" t="n">
        <v>144.89</v>
      </c>
      <c r="M135" s="101" t="n">
        <v>71.26000000000001</v>
      </c>
      <c r="N135" s="103" t="n">
        <v>10324.86</v>
      </c>
    </row>
    <row r="136" ht="19.35" customHeight="1">
      <c r="A136" s="96" t="n"/>
      <c r="B136" s="104" t="n"/>
      <c r="C136" s="98" t="inlineStr">
        <is>
          <t>ЗТ</t>
        </is>
      </c>
      <c r="D136" s="88" t="n"/>
      <c r="E136" s="88" t="n"/>
      <c r="F136" s="105" t="inlineStr">
        <is>
          <t>чел.-ч</t>
        </is>
      </c>
      <c r="G136" s="120" t="n">
        <v>12</v>
      </c>
      <c r="H136" s="102" t="n">
        <v>1.2</v>
      </c>
      <c r="I136" s="101" t="n">
        <v>18.72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88" t="n"/>
      <c r="E137" s="88" t="n"/>
      <c r="F137" s="105" t="inlineStr">
        <is>
          <t>чел.-ч</t>
        </is>
      </c>
      <c r="G137" s="101" t="n">
        <v>6.88</v>
      </c>
      <c r="H137" s="102" t="n">
        <v>1.2</v>
      </c>
      <c r="I137" s="119" t="n">
        <v>10.7328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88" t="n"/>
      <c r="E138" s="88" t="n"/>
      <c r="F138" s="99" t="n"/>
      <c r="G138" s="106" t="n"/>
      <c r="H138" s="106" t="n"/>
      <c r="I138" s="100" t="n"/>
      <c r="J138" s="101" t="n">
        <v>624.74</v>
      </c>
      <c r="K138" s="100" t="n"/>
      <c r="L138" s="101" t="n">
        <v>974.6</v>
      </c>
      <c r="M138" s="100" t="n"/>
      <c r="N138" s="107" t="n"/>
    </row>
    <row r="139" ht="19.35" customHeight="1">
      <c r="A139" s="96" t="n"/>
      <c r="B139" s="108" t="n"/>
      <c r="C139" s="98" t="inlineStr">
        <is>
          <t>ФОТ</t>
        </is>
      </c>
      <c r="D139" s="88" t="n"/>
      <c r="E139" s="88" t="n"/>
      <c r="F139" s="99" t="n"/>
      <c r="G139" s="106" t="n"/>
      <c r="H139" s="106" t="n"/>
      <c r="I139" s="100" t="n"/>
      <c r="J139" s="100" t="n"/>
      <c r="K139" s="100" t="n"/>
      <c r="L139" s="101" t="n">
        <v>290.91</v>
      </c>
      <c r="M139" s="100" t="n"/>
      <c r="N139" s="103" t="n">
        <v>20730.25</v>
      </c>
    </row>
    <row r="140" ht="42" customHeight="1">
      <c r="A140" s="96" t="n"/>
      <c r="B140" s="109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88" t="n"/>
      <c r="E140" s="88" t="n"/>
      <c r="F140" s="105" t="inlineStr">
        <is>
          <t>%</t>
        </is>
      </c>
      <c r="G140" s="110" t="n">
        <v>89</v>
      </c>
      <c r="H140" s="111" t="n"/>
      <c r="I140" s="110" t="n">
        <v>89</v>
      </c>
      <c r="J140" s="100" t="n"/>
      <c r="K140" s="100" t="n"/>
      <c r="L140" s="101" t="n">
        <v>258.91</v>
      </c>
      <c r="M140" s="100" t="n"/>
      <c r="N140" s="112" t="n">
        <v>18449.92</v>
      </c>
    </row>
    <row r="141" ht="42" customHeight="1">
      <c r="A141" s="96" t="n"/>
      <c r="B141" s="109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88" t="n"/>
      <c r="E141" s="88" t="n"/>
      <c r="F141" s="105" t="inlineStr">
        <is>
          <t>%</t>
        </is>
      </c>
      <c r="G141" s="110" t="n">
        <v>41</v>
      </c>
      <c r="H141" s="111" t="n"/>
      <c r="I141" s="110" t="n">
        <v>41</v>
      </c>
      <c r="J141" s="100" t="n"/>
      <c r="K141" s="100" t="n"/>
      <c r="L141" s="101" t="n">
        <v>119.27</v>
      </c>
      <c r="M141" s="100" t="n"/>
      <c r="N141" s="103" t="n">
        <v>8499.4</v>
      </c>
    </row>
    <row r="142" ht="19.35" customHeight="1">
      <c r="A142" s="96" t="n"/>
      <c r="B142" s="108" t="n"/>
      <c r="C142" s="87" t="inlineStr">
        <is>
          <t>Всего по позиции</t>
        </is>
      </c>
      <c r="D142" s="88" t="n"/>
      <c r="E142" s="88" t="n"/>
      <c r="F142" s="100" t="n"/>
      <c r="G142" s="106" t="n"/>
      <c r="H142" s="106" t="n"/>
      <c r="I142" s="113" t="n"/>
      <c r="J142" s="113" t="n"/>
      <c r="K142" s="113" t="n"/>
      <c r="L142" s="114" t="n">
        <v>1352.78</v>
      </c>
      <c r="M142" s="113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67469.53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37763.33</v>
      </c>
      <c r="M144" s="129" t="n"/>
      <c r="N144" s="128" t="n">
        <v>1781769.81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19690.48</v>
      </c>
      <c r="M146" s="129" t="n"/>
      <c r="N146" s="128" t="n">
        <v>1403143.6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18072.85</v>
      </c>
      <c r="M147" s="129" t="n"/>
      <c r="N147" s="128" t="n">
        <v>378626.21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18072.85</v>
      </c>
      <c r="M149" s="129" t="n"/>
      <c r="N149" s="128" t="n">
        <v>378626.21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3160.45</v>
      </c>
      <c r="M151" s="129" t="n"/>
      <c r="N151" s="128" t="n">
        <v>225213.66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22850.93</v>
      </c>
      <c r="M152" s="129" t="n"/>
      <c r="N152" s="128" t="n">
        <v>1628357.26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20337.33</v>
      </c>
      <c r="M153" s="129" t="n"/>
      <c r="N153" s="128" t="n">
        <v>1449237.97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9368.870000000001</v>
      </c>
      <c r="M154" s="129" t="n"/>
      <c r="N154" s="128" t="n">
        <v>667626.47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67469.53</v>
      </c>
      <c r="M155" s="134" t="n"/>
      <c r="N155" s="123" t="n">
        <v>3898634.25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2331.44712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234.10416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67469.53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67469.53</v>
      </c>
      <c r="M161" s="129" t="n"/>
      <c r="N161" s="128" t="n">
        <v>3898634.25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37763.33</v>
      </c>
      <c r="M163" s="129" t="n"/>
      <c r="N163" s="128" t="n">
        <v>1781769.81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19690.48</v>
      </c>
      <c r="M165" s="129" t="n"/>
      <c r="N165" s="128" t="n">
        <v>1403143.6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18072.85</v>
      </c>
      <c r="M166" s="129" t="n"/>
      <c r="N166" s="128" t="n">
        <v>378626.21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18072.85</v>
      </c>
      <c r="M167" s="129" t="n"/>
      <c r="N167" s="128" t="n">
        <v>378626.21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3160.45</v>
      </c>
      <c r="M168" s="129" t="n"/>
      <c r="N168" s="128" t="n">
        <v>225213.66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22850.93</v>
      </c>
      <c r="M169" s="129" t="n"/>
      <c r="N169" s="128" t="n">
        <v>1628357.26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20337.33</v>
      </c>
      <c r="M170" s="129" t="n"/>
      <c r="N170" s="128" t="n">
        <v>1449237.97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9368.870000000001</v>
      </c>
      <c r="M171" s="129" t="n"/>
      <c r="N171" s="128" t="n">
        <v>667626.47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67469.53</v>
      </c>
      <c r="M172" s="124" t="n"/>
      <c r="N172" s="123" t="n">
        <v>3898634.25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37763.33</v>
      </c>
      <c r="M173" s="129" t="n"/>
      <c r="N173" s="128" t="n">
        <v>1781769.81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19690.48</v>
      </c>
      <c r="M175" s="129" t="n"/>
      <c r="N175" s="128" t="n">
        <v>1403143.6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18072.85</v>
      </c>
      <c r="M176" s="129" t="n"/>
      <c r="N176" s="128" t="n">
        <v>378626.21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18072.85</v>
      </c>
      <c r="M177" s="129" t="n"/>
      <c r="N177" s="128" t="n">
        <v>378626.21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3160.45</v>
      </c>
      <c r="M178" s="129" t="n"/>
      <c r="N178" s="128" t="n">
        <v>225213.66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22850.93</v>
      </c>
      <c r="M179" s="129" t="n"/>
      <c r="N179" s="128" t="n">
        <v>1628357.26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20337.33</v>
      </c>
      <c r="M180" s="129" t="n"/>
      <c r="N180" s="128" t="n">
        <v>1449237.97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9368.870000000001</v>
      </c>
      <c r="M181" s="129" t="n"/>
      <c r="N181" s="128" t="n">
        <v>667626.47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2331.44712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234.10416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H15:N15"/>
    <mergeCell ref="C51:E51"/>
    <mergeCell ref="C95:E95"/>
    <mergeCell ref="C163:K163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02-33-06</t>
        </is>
      </c>
    </row>
    <row r="25" ht="19.35" customHeight="1">
      <c r="A25" s="56" t="inlineStr">
        <is>
          <t>33 ВЛ 500 кВ Зейская ГЭС - Амурская №2.  Зейский р-он Николаевский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180.33</v>
      </c>
      <c r="M31" s="65" t="n">
        <v>2.53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414.77</v>
      </c>
      <c r="E32" s="72" t="inlineStr">
        <is>
          <t>(</t>
        </is>
      </c>
      <c r="F32" s="71" t="n">
        <v>5.82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301.99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414.77</v>
      </c>
      <c r="E34" s="72" t="inlineStr">
        <is>
          <t>(</t>
        </is>
      </c>
      <c r="F34" s="78" t="n">
        <v>5.82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84-89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7.68</v>
      </c>
      <c r="H44" s="95" t="n">
        <v>1</v>
      </c>
      <c r="I44" s="115" t="n">
        <v>7.68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827.89</v>
      </c>
      <c r="M46" s="101" t="n">
        <v>71.26000000000001</v>
      </c>
      <c r="N46" s="103" t="n">
        <v>58995.44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6" t="n">
        <v>98.79552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827.89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1" t="n">
        <v>827.89</v>
      </c>
      <c r="M49" s="100" t="n"/>
      <c r="N49" s="103" t="n">
        <v>58995.44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736.8200000000001</v>
      </c>
      <c r="M50" s="100" t="n"/>
      <c r="N50" s="112" t="n">
        <v>52505.94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339.43</v>
      </c>
      <c r="M51" s="100" t="n"/>
      <c r="N51" s="103" t="n">
        <v>24188.13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4" t="n">
        <v>1904.14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3.85</v>
      </c>
      <c r="H53" s="95" t="n">
        <v>1</v>
      </c>
      <c r="I53" s="115" t="n">
        <v>3.85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3" t="n">
        <v>1195.55</v>
      </c>
      <c r="M55" s="101" t="n">
        <v>71.26000000000001</v>
      </c>
      <c r="N55" s="103" t="n">
        <v>85194.89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9" t="n">
        <v>142.6656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3" t="n">
        <v>1195.55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3" t="n">
        <v>1195.55</v>
      </c>
      <c r="M58" s="100" t="n"/>
      <c r="N58" s="103" t="n">
        <v>85194.89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3" t="n">
        <v>1064.04</v>
      </c>
      <c r="M59" s="100" t="n"/>
      <c r="N59" s="112" t="n">
        <v>75823.45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490.18</v>
      </c>
      <c r="M60" s="100" t="n"/>
      <c r="N60" s="103" t="n">
        <v>34929.9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4" t="n">
        <v>2749.77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1.3</v>
      </c>
      <c r="H62" s="95" t="n">
        <v>1</v>
      </c>
      <c r="I62" s="150" t="n">
        <v>1.3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507.22</v>
      </c>
      <c r="M64" s="101" t="n">
        <v>71.26000000000001</v>
      </c>
      <c r="N64" s="103" t="n">
        <v>36144.5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8" t="n">
        <v>60.528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507.22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507.22</v>
      </c>
      <c r="M67" s="100" t="n"/>
      <c r="N67" s="103" t="n">
        <v>36144.5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451.43</v>
      </c>
      <c r="M68" s="100" t="n"/>
      <c r="N68" s="112" t="n">
        <v>32168.61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207.96</v>
      </c>
      <c r="M69" s="100" t="n"/>
      <c r="N69" s="103" t="n">
        <v>14819.25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4" t="n">
        <v>1166.61</v>
      </c>
      <c r="M70" s="113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5820.52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2530.66</v>
      </c>
      <c r="M72" s="129" t="n"/>
      <c r="N72" s="128" t="n">
        <v>180334.83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2530.66</v>
      </c>
      <c r="M74" s="129" t="n"/>
      <c r="N74" s="128" t="n">
        <v>180334.83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2530.66</v>
      </c>
      <c r="M80" s="129" t="n"/>
      <c r="N80" s="128" t="n">
        <v>180334.83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2252.29</v>
      </c>
      <c r="M81" s="129" t="n"/>
      <c r="N81" s="128" t="n">
        <v>160498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1037.57</v>
      </c>
      <c r="M82" s="129" t="n"/>
      <c r="N82" s="128" t="n">
        <v>73937.28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5820.52</v>
      </c>
      <c r="M83" s="134" t="n"/>
      <c r="N83" s="123" t="n">
        <v>414770.11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301.98912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5820.52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5820.52</v>
      </c>
      <c r="M89" s="129" t="n"/>
      <c r="N89" s="128" t="n">
        <v>414770.11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2530.66</v>
      </c>
      <c r="M91" s="129" t="n"/>
      <c r="N91" s="128" t="n">
        <v>180334.83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2530.66</v>
      </c>
      <c r="M93" s="129" t="n"/>
      <c r="N93" s="128" t="n">
        <v>180334.83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2530.66</v>
      </c>
      <c r="M97" s="129" t="n"/>
      <c r="N97" s="128" t="n">
        <v>180334.83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2252.29</v>
      </c>
      <c r="M98" s="129" t="n"/>
      <c r="N98" s="128" t="n">
        <v>160498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1037.57</v>
      </c>
      <c r="M99" s="129" t="n"/>
      <c r="N99" s="128" t="n">
        <v>73937.28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5820.52</v>
      </c>
      <c r="M100" s="124" t="n"/>
      <c r="N100" s="123" t="n">
        <v>414770.11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2530.66</v>
      </c>
      <c r="M101" s="129" t="n"/>
      <c r="N101" s="128" t="n">
        <v>180334.83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2530.66</v>
      </c>
      <c r="M103" s="129" t="n"/>
      <c r="N103" s="128" t="n">
        <v>180334.83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2530.66</v>
      </c>
      <c r="M107" s="129" t="n"/>
      <c r="N107" s="128" t="n">
        <v>180334.83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2252.29</v>
      </c>
      <c r="M108" s="129" t="n"/>
      <c r="N108" s="128" t="n">
        <v>160498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1037.57</v>
      </c>
      <c r="M109" s="129" t="n"/>
      <c r="N109" s="128" t="n">
        <v>73937.28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301.98912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9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02-33-07</t>
        </is>
      </c>
    </row>
    <row r="25" ht="19.35" customHeight="1">
      <c r="A25" s="56" t="inlineStr">
        <is>
          <t>33 ВЛ 500 кВ Зейская ГЭС - Амурская №2. Золотогорское уч. л-во Зейского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3794.03</v>
      </c>
      <c r="M31" s="65" t="n">
        <v>53.24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10580.45</v>
      </c>
      <c r="E32" s="72" t="inlineStr">
        <is>
          <t>(</t>
        </is>
      </c>
      <c r="F32" s="71" t="n">
        <v>183.71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6304.52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646.51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10580.45</v>
      </c>
      <c r="E34" s="72" t="inlineStr">
        <is>
          <t>(</t>
        </is>
      </c>
      <c r="F34" s="78" t="n">
        <v>183.71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912</v>
      </c>
      <c r="H44" s="95" t="n">
        <v>1</v>
      </c>
      <c r="I44" s="95" t="n">
        <v>912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41357.38</v>
      </c>
      <c r="M45" s="101" t="n">
        <v>71.26000000000001</v>
      </c>
      <c r="N45" s="103" t="n">
        <v>2947126.9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2" t="n">
        <v>4848.192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41357.38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41357.38</v>
      </c>
      <c r="M48" s="100" t="n"/>
      <c r="N48" s="103" t="n">
        <v>2947126.9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36808.07</v>
      </c>
      <c r="M49" s="100" t="n"/>
      <c r="N49" s="112" t="n">
        <v>2622942.94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16956.53</v>
      </c>
      <c r="M50" s="100" t="n"/>
      <c r="N50" s="103" t="n">
        <v>1208322.03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95121.98</v>
      </c>
      <c r="M51" s="113" t="n"/>
      <c r="N51" s="94" t="n"/>
    </row>
    <row r="52" ht="19.35" customHeight="1">
      <c r="A52" s="149" t="inlineStr">
        <is>
          <t>Пролет 89-104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18.37</v>
      </c>
      <c r="H53" s="95" t="n">
        <v>1</v>
      </c>
      <c r="I53" s="115" t="n">
        <v>18.37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3" t="n">
        <v>1079.49</v>
      </c>
      <c r="M54" s="101" t="n">
        <v>71.26000000000001</v>
      </c>
      <c r="N54" s="103" t="n">
        <v>76924.46000000001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114.84924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3" t="n">
        <v>1079.49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3" t="n">
        <v>1079.49</v>
      </c>
      <c r="M57" s="100" t="n"/>
      <c r="N57" s="103" t="n">
        <v>76924.46000000001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960.75</v>
      </c>
      <c r="M58" s="100" t="n"/>
      <c r="N58" s="112" t="n">
        <v>68462.77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442.59</v>
      </c>
      <c r="M59" s="100" t="n"/>
      <c r="N59" s="103" t="n">
        <v>31539.03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4" t="n">
        <v>2482.83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9.25</v>
      </c>
      <c r="H61" s="95" t="n">
        <v>1</v>
      </c>
      <c r="I61" s="115" t="n">
        <v>9.25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3" t="n">
        <v>1053.83</v>
      </c>
      <c r="M62" s="101" t="n">
        <v>71.26000000000001</v>
      </c>
      <c r="N62" s="103" t="n">
        <v>75095.92999999999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01" t="n">
        <v>112.11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3" t="n">
        <v>1053.83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3" t="n">
        <v>1053.83</v>
      </c>
      <c r="M65" s="100" t="n"/>
      <c r="N65" s="103" t="n">
        <v>75095.92999999999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937.91</v>
      </c>
      <c r="M66" s="100" t="n"/>
      <c r="N66" s="112" t="n">
        <v>66835.38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432.07</v>
      </c>
      <c r="M67" s="100" t="n"/>
      <c r="N67" s="103" t="n">
        <v>30789.33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4" t="n">
        <v>2423.81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3.1</v>
      </c>
      <c r="H69" s="95" t="n">
        <v>1</v>
      </c>
      <c r="I69" s="150" t="n">
        <v>3.1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468.57</v>
      </c>
      <c r="M70" s="101" t="n">
        <v>71.26000000000001</v>
      </c>
      <c r="N70" s="103" t="n">
        <v>33390.3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8" t="n">
        <v>49.848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468.57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468.57</v>
      </c>
      <c r="M73" s="100" t="n"/>
      <c r="N73" s="103" t="n">
        <v>33390.3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417.03</v>
      </c>
      <c r="M74" s="100" t="n"/>
      <c r="N74" s="112" t="n">
        <v>29717.37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192.11</v>
      </c>
      <c r="M75" s="100" t="n"/>
      <c r="N75" s="103" t="n">
        <v>13690.02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4" t="n">
        <v>1077.71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88" t="n"/>
      <c r="E77" s="88" t="n"/>
      <c r="F77" s="93" t="inlineStr">
        <is>
          <t>100 шт</t>
        </is>
      </c>
      <c r="G77" s="94" t="n">
        <v>2.83</v>
      </c>
      <c r="H77" s="95" t="n">
        <v>1</v>
      </c>
      <c r="I77" s="115" t="n">
        <v>2.83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59.22</v>
      </c>
      <c r="K78" s="102" t="n">
        <v>1.2</v>
      </c>
      <c r="L78" s="101" t="n">
        <v>201.11</v>
      </c>
      <c r="M78" s="101" t="n">
        <v>71.26000000000001</v>
      </c>
      <c r="N78" s="103" t="n">
        <v>14331.1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6.3</v>
      </c>
      <c r="H79" s="102" t="n">
        <v>1.2</v>
      </c>
      <c r="I79" s="119" t="n">
        <v>21.3948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201.11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201.11</v>
      </c>
      <c r="M81" s="100" t="n"/>
      <c r="N81" s="103" t="n">
        <v>14331.1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178.99</v>
      </c>
      <c r="M82" s="100" t="n"/>
      <c r="N82" s="112" t="n">
        <v>12754.68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82.45999999999999</v>
      </c>
      <c r="M83" s="100" t="n"/>
      <c r="N83" s="103" t="n">
        <v>5875.75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5" t="n">
        <v>462.56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88" t="n"/>
      <c r="E85" s="88" t="n"/>
      <c r="F85" s="93" t="inlineStr">
        <is>
          <t>100 шт</t>
        </is>
      </c>
      <c r="G85" s="94" t="n">
        <v>1.42</v>
      </c>
      <c r="H85" s="95" t="n">
        <v>1</v>
      </c>
      <c r="I85" s="115" t="n">
        <v>1.42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115.62</v>
      </c>
      <c r="K86" s="102" t="n">
        <v>1.2</v>
      </c>
      <c r="L86" s="101" t="n">
        <v>197.02</v>
      </c>
      <c r="M86" s="101" t="n">
        <v>71.26000000000001</v>
      </c>
      <c r="N86" s="103" t="n">
        <v>14039.65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12.3</v>
      </c>
      <c r="H87" s="102" t="n">
        <v>1.2</v>
      </c>
      <c r="I87" s="119" t="n">
        <v>20.9592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197.02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1" t="n">
        <v>197.02</v>
      </c>
      <c r="M89" s="100" t="n"/>
      <c r="N89" s="103" t="n">
        <v>14039.65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175.35</v>
      </c>
      <c r="M90" s="100" t="n"/>
      <c r="N90" s="112" t="n">
        <v>12495.29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80.78</v>
      </c>
      <c r="M91" s="100" t="n"/>
      <c r="N91" s="103" t="n">
        <v>5756.26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5" t="n">
        <v>453.15</v>
      </c>
      <c r="M92" s="113" t="n"/>
      <c r="N92" s="94" t="n"/>
    </row>
    <row r="93" ht="55.35" customHeight="1">
      <c r="A93" s="87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88" t="n"/>
      <c r="E93" s="88" t="n"/>
      <c r="F93" s="93" t="inlineStr">
        <is>
          <t>100 шт</t>
        </is>
      </c>
      <c r="G93" s="94" t="n">
        <v>0.47</v>
      </c>
      <c r="H93" s="95" t="n">
        <v>1</v>
      </c>
      <c r="I93" s="115" t="n">
        <v>0.47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154.16</v>
      </c>
      <c r="K94" s="102" t="n">
        <v>1.2</v>
      </c>
      <c r="L94" s="101" t="n">
        <v>86.95</v>
      </c>
      <c r="M94" s="101" t="n">
        <v>71.26000000000001</v>
      </c>
      <c r="N94" s="103" t="n">
        <v>6196.06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7" t="n">
        <v>16.4</v>
      </c>
      <c r="H95" s="102" t="n">
        <v>1.2</v>
      </c>
      <c r="I95" s="119" t="n">
        <v>9.249599999999999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86.95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88" t="n"/>
      <c r="E97" s="88" t="n"/>
      <c r="F97" s="99" t="n"/>
      <c r="G97" s="106" t="n"/>
      <c r="H97" s="106" t="n"/>
      <c r="I97" s="100" t="n"/>
      <c r="J97" s="100" t="n"/>
      <c r="K97" s="100" t="n"/>
      <c r="L97" s="101" t="n">
        <v>86.95</v>
      </c>
      <c r="M97" s="100" t="n"/>
      <c r="N97" s="103" t="n">
        <v>6196.06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77.39</v>
      </c>
      <c r="M98" s="100" t="n"/>
      <c r="N98" s="112" t="n">
        <v>5514.49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35.65</v>
      </c>
      <c r="M99" s="100" t="n"/>
      <c r="N99" s="103" t="n">
        <v>2540.38</v>
      </c>
    </row>
    <row r="100" ht="19.35" customHeight="1">
      <c r="A100" s="96" t="n"/>
      <c r="B100" s="108" t="n"/>
      <c r="C100" s="87" t="inlineStr">
        <is>
          <t>Всего по позиции</t>
        </is>
      </c>
      <c r="D100" s="88" t="n"/>
      <c r="E100" s="88" t="n"/>
      <c r="F100" s="100" t="n"/>
      <c r="G100" s="106" t="n"/>
      <c r="H100" s="106" t="n"/>
      <c r="I100" s="113" t="n"/>
      <c r="J100" s="113" t="n"/>
      <c r="K100" s="113" t="n"/>
      <c r="L100" s="115" t="n">
        <v>199.99</v>
      </c>
      <c r="M100" s="113" t="n"/>
      <c r="N100" s="94" t="n"/>
    </row>
    <row r="101" ht="68.65000000000001" customHeight="1">
      <c r="A101" s="87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88" t="n"/>
      <c r="E101" s="88" t="n"/>
      <c r="F101" s="93" t="inlineStr">
        <is>
          <t>100 шт</t>
        </is>
      </c>
      <c r="G101" s="94" t="n">
        <v>21.2</v>
      </c>
      <c r="H101" s="95" t="n">
        <v>1</v>
      </c>
      <c r="I101" s="150" t="n">
        <v>21.2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115.44</v>
      </c>
      <c r="K102" s="102" t="n">
        <v>1.2</v>
      </c>
      <c r="L102" s="103" t="n">
        <v>2936.79</v>
      </c>
      <c r="M102" s="101" t="n">
        <v>71.26000000000001</v>
      </c>
      <c r="N102" s="103" t="n">
        <v>209275.66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88" t="n"/>
      <c r="E103" s="88" t="n"/>
      <c r="F103" s="99" t="n"/>
      <c r="G103" s="99" t="n"/>
      <c r="H103" s="99" t="n"/>
      <c r="I103" s="100" t="n"/>
      <c r="J103" s="101" t="n">
        <v>655.4299999999999</v>
      </c>
      <c r="K103" s="102" t="n">
        <v>1.2</v>
      </c>
      <c r="L103" s="103" t="n">
        <v>16674.14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88" t="n"/>
      <c r="E104" s="88" t="n"/>
      <c r="F104" s="99" t="n"/>
      <c r="G104" s="99" t="n"/>
      <c r="H104" s="99" t="n"/>
      <c r="I104" s="100" t="n"/>
      <c r="J104" s="101" t="n">
        <v>114.62</v>
      </c>
      <c r="K104" s="102" t="n">
        <v>1.2</v>
      </c>
      <c r="L104" s="103" t="n">
        <v>2915.93</v>
      </c>
      <c r="M104" s="101" t="n">
        <v>71.26000000000001</v>
      </c>
      <c r="N104" s="103" t="n">
        <v>207789.17</v>
      </c>
    </row>
    <row r="105" ht="19.35" customHeight="1">
      <c r="A105" s="96" t="n"/>
      <c r="B105" s="104" t="n"/>
      <c r="C105" s="98" t="inlineStr">
        <is>
          <t>ЗТ</t>
        </is>
      </c>
      <c r="D105" s="88" t="n"/>
      <c r="E105" s="88" t="n"/>
      <c r="F105" s="105" t="inlineStr">
        <is>
          <t>чел.-ч</t>
        </is>
      </c>
      <c r="G105" s="117" t="n">
        <v>14.8</v>
      </c>
      <c r="H105" s="102" t="n">
        <v>1.2</v>
      </c>
      <c r="I105" s="118" t="n">
        <v>376.512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88" t="n"/>
      <c r="E106" s="88" t="n"/>
      <c r="F106" s="105" t="inlineStr">
        <is>
          <t>чел.-ч</t>
        </is>
      </c>
      <c r="G106" s="101" t="n">
        <v>8.49</v>
      </c>
      <c r="H106" s="102" t="n">
        <v>1.2</v>
      </c>
      <c r="I106" s="119" t="n">
        <v>215.9856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88" t="n"/>
      <c r="E107" s="88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19610.93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88" t="n"/>
      <c r="E108" s="88" t="n"/>
      <c r="F108" s="99" t="n"/>
      <c r="G108" s="106" t="n"/>
      <c r="H108" s="106" t="n"/>
      <c r="I108" s="100" t="n"/>
      <c r="J108" s="100" t="n"/>
      <c r="K108" s="100" t="n"/>
      <c r="L108" s="103" t="n">
        <v>5852.72</v>
      </c>
      <c r="M108" s="100" t="n"/>
      <c r="N108" s="103" t="n">
        <v>417064.83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88" t="n"/>
      <c r="E109" s="88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3" t="n">
        <v>5208.92</v>
      </c>
      <c r="M109" s="100" t="n"/>
      <c r="N109" s="112" t="n">
        <v>371187.7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88" t="n"/>
      <c r="E110" s="88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3" t="n">
        <v>2399.62</v>
      </c>
      <c r="M110" s="100" t="n"/>
      <c r="N110" s="103" t="n">
        <v>170996.58</v>
      </c>
    </row>
    <row r="111" ht="19.35" customHeight="1">
      <c r="A111" s="96" t="n"/>
      <c r="B111" s="108" t="n"/>
      <c r="C111" s="87" t="inlineStr">
        <is>
          <t>Всего по позиции</t>
        </is>
      </c>
      <c r="D111" s="88" t="n"/>
      <c r="E111" s="88" t="n"/>
      <c r="F111" s="100" t="n"/>
      <c r="G111" s="106" t="n"/>
      <c r="H111" s="106" t="n"/>
      <c r="I111" s="113" t="n"/>
      <c r="J111" s="113" t="n"/>
      <c r="K111" s="113" t="n"/>
      <c r="L111" s="114" t="n">
        <v>27219.47</v>
      </c>
      <c r="M111" s="113" t="n"/>
      <c r="N111" s="94" t="n"/>
    </row>
    <row r="112" ht="55.35" customHeight="1">
      <c r="A112" s="87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88" t="n"/>
      <c r="E112" s="88" t="n"/>
      <c r="F112" s="93" t="inlineStr">
        <is>
          <t>100 шт</t>
        </is>
      </c>
      <c r="G112" s="94" t="n">
        <v>21.2</v>
      </c>
      <c r="H112" s="95" t="n">
        <v>1</v>
      </c>
      <c r="I112" s="150" t="n">
        <v>21.2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88" t="n"/>
      <c r="E113" s="88" t="n"/>
      <c r="F113" s="99" t="n"/>
      <c r="G113" s="99" t="n"/>
      <c r="H113" s="99" t="n"/>
      <c r="I113" s="100" t="n"/>
      <c r="J113" s="101" t="n">
        <v>28.94</v>
      </c>
      <c r="K113" s="102" t="n">
        <v>1.2</v>
      </c>
      <c r="L113" s="101" t="n">
        <v>736.23</v>
      </c>
      <c r="M113" s="101" t="n">
        <v>71.26000000000001</v>
      </c>
      <c r="N113" s="103" t="n">
        <v>52463.75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88" t="n"/>
      <c r="E114" s="88" t="n"/>
      <c r="F114" s="99" t="n"/>
      <c r="G114" s="99" t="n"/>
      <c r="H114" s="99" t="n"/>
      <c r="I114" s="100" t="n"/>
      <c r="J114" s="101" t="n">
        <v>163.66</v>
      </c>
      <c r="K114" s="102" t="n">
        <v>1.2</v>
      </c>
      <c r="L114" s="103" t="n">
        <v>4163.51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88" t="n"/>
      <c r="E115" s="88" t="n"/>
      <c r="F115" s="99" t="n"/>
      <c r="G115" s="99" t="n"/>
      <c r="H115" s="99" t="n"/>
      <c r="I115" s="100" t="n"/>
      <c r="J115" s="101" t="n">
        <v>28.62</v>
      </c>
      <c r="K115" s="102" t="n">
        <v>1.2</v>
      </c>
      <c r="L115" s="101" t="n">
        <v>728.09</v>
      </c>
      <c r="M115" s="101" t="n">
        <v>71.26000000000001</v>
      </c>
      <c r="N115" s="103" t="n">
        <v>51883.69</v>
      </c>
    </row>
    <row r="116" ht="19.35" customHeight="1">
      <c r="A116" s="96" t="n"/>
      <c r="B116" s="104" t="n"/>
      <c r="C116" s="98" t="inlineStr">
        <is>
          <t>ЗТ</t>
        </is>
      </c>
      <c r="D116" s="88" t="n"/>
      <c r="E116" s="88" t="n"/>
      <c r="F116" s="105" t="inlineStr">
        <is>
          <t>чел.-ч</t>
        </is>
      </c>
      <c r="G116" s="101" t="n">
        <v>3.71</v>
      </c>
      <c r="H116" s="102" t="n">
        <v>1.2</v>
      </c>
      <c r="I116" s="119" t="n">
        <v>94.3824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88" t="n"/>
      <c r="E117" s="88" t="n"/>
      <c r="F117" s="105" t="inlineStr">
        <is>
          <t>чел.-ч</t>
        </is>
      </c>
      <c r="G117" s="101" t="n">
        <v>2.12</v>
      </c>
      <c r="H117" s="102" t="n">
        <v>1.2</v>
      </c>
      <c r="I117" s="119" t="n">
        <v>53.9328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88" t="n"/>
      <c r="E118" s="88" t="n"/>
      <c r="F118" s="99" t="n"/>
      <c r="G118" s="106" t="n"/>
      <c r="H118" s="106" t="n"/>
      <c r="I118" s="100" t="n"/>
      <c r="J118" s="101" t="n">
        <v>192.6</v>
      </c>
      <c r="K118" s="100" t="n"/>
      <c r="L118" s="103" t="n">
        <v>4899.74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88" t="n"/>
      <c r="E119" s="88" t="n"/>
      <c r="F119" s="99" t="n"/>
      <c r="G119" s="106" t="n"/>
      <c r="H119" s="106" t="n"/>
      <c r="I119" s="100" t="n"/>
      <c r="J119" s="100" t="n"/>
      <c r="K119" s="100" t="n"/>
      <c r="L119" s="103" t="n">
        <v>1464.32</v>
      </c>
      <c r="M119" s="100" t="n"/>
      <c r="N119" s="103" t="n">
        <v>104347.44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88" t="n"/>
      <c r="E120" s="88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3" t="n">
        <v>1303.24</v>
      </c>
      <c r="M120" s="100" t="n"/>
      <c r="N120" s="112" t="n">
        <v>92869.22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88" t="n"/>
      <c r="E121" s="88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1" t="n">
        <v>600.37</v>
      </c>
      <c r="M121" s="100" t="n"/>
      <c r="N121" s="103" t="n">
        <v>42782.45</v>
      </c>
    </row>
    <row r="122" ht="19.35" customHeight="1">
      <c r="A122" s="96" t="n"/>
      <c r="B122" s="108" t="n"/>
      <c r="C122" s="87" t="inlineStr">
        <is>
          <t>Всего по позиции</t>
        </is>
      </c>
      <c r="D122" s="88" t="n"/>
      <c r="E122" s="88" t="n"/>
      <c r="F122" s="100" t="n"/>
      <c r="G122" s="106" t="n"/>
      <c r="H122" s="106" t="n"/>
      <c r="I122" s="113" t="n"/>
      <c r="J122" s="113" t="n"/>
      <c r="K122" s="113" t="n"/>
      <c r="L122" s="114" t="n">
        <v>6803.35</v>
      </c>
      <c r="M122" s="113" t="n"/>
      <c r="N122" s="94" t="n"/>
    </row>
    <row r="123" ht="68.65000000000001" customHeight="1">
      <c r="A123" s="87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88" t="n"/>
      <c r="E123" s="88" t="n"/>
      <c r="F123" s="93" t="inlineStr">
        <is>
          <t>100 шт</t>
        </is>
      </c>
      <c r="G123" s="94" t="n">
        <v>10.67</v>
      </c>
      <c r="H123" s="95" t="n">
        <v>1</v>
      </c>
      <c r="I123" s="115" t="n">
        <v>10.67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88" t="n"/>
      <c r="E124" s="88" t="n"/>
      <c r="F124" s="99" t="n"/>
      <c r="G124" s="99" t="n"/>
      <c r="H124" s="99" t="n"/>
      <c r="I124" s="100" t="n"/>
      <c r="J124" s="101" t="n">
        <v>201.24</v>
      </c>
      <c r="K124" s="102" t="n">
        <v>1.2</v>
      </c>
      <c r="L124" s="103" t="n">
        <v>2576.68</v>
      </c>
      <c r="M124" s="101" t="n">
        <v>71.26000000000001</v>
      </c>
      <c r="N124" s="103" t="n">
        <v>183614.22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88" t="n"/>
      <c r="E125" s="88" t="n"/>
      <c r="F125" s="99" t="n"/>
      <c r="G125" s="99" t="n"/>
      <c r="H125" s="99" t="n"/>
      <c r="I125" s="100" t="n"/>
      <c r="J125" s="103" t="n">
        <v>1142.56</v>
      </c>
      <c r="K125" s="102" t="n">
        <v>1.2</v>
      </c>
      <c r="L125" s="103" t="n">
        <v>14629.34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88" t="n"/>
      <c r="E126" s="88" t="n"/>
      <c r="F126" s="99" t="n"/>
      <c r="G126" s="99" t="n"/>
      <c r="H126" s="99" t="n"/>
      <c r="I126" s="100" t="n"/>
      <c r="J126" s="101" t="n">
        <v>199.8</v>
      </c>
      <c r="K126" s="102" t="n">
        <v>1.2</v>
      </c>
      <c r="L126" s="103" t="n">
        <v>2558.24</v>
      </c>
      <c r="M126" s="101" t="n">
        <v>71.26000000000001</v>
      </c>
      <c r="N126" s="103" t="n">
        <v>182300.18</v>
      </c>
    </row>
    <row r="127" ht="19.35" customHeight="1">
      <c r="A127" s="96" t="n"/>
      <c r="B127" s="104" t="n"/>
      <c r="C127" s="98" t="inlineStr">
        <is>
          <t>ЗТ</t>
        </is>
      </c>
      <c r="D127" s="88" t="n"/>
      <c r="E127" s="88" t="n"/>
      <c r="F127" s="105" t="inlineStr">
        <is>
          <t>чел.-ч</t>
        </is>
      </c>
      <c r="G127" s="117" t="n">
        <v>25.8</v>
      </c>
      <c r="H127" s="102" t="n">
        <v>1.2</v>
      </c>
      <c r="I127" s="119" t="n">
        <v>330.3432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88" t="n"/>
      <c r="E128" s="88" t="n"/>
      <c r="F128" s="105" t="inlineStr">
        <is>
          <t>чел.-ч</t>
        </is>
      </c>
      <c r="G128" s="117" t="n">
        <v>14.8</v>
      </c>
      <c r="H128" s="102" t="n">
        <v>1.2</v>
      </c>
      <c r="I128" s="119" t="n">
        <v>189.4992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88" t="n"/>
      <c r="E129" s="88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17206.02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88" t="n"/>
      <c r="E130" s="88" t="n"/>
      <c r="F130" s="99" t="n"/>
      <c r="G130" s="106" t="n"/>
      <c r="H130" s="106" t="n"/>
      <c r="I130" s="100" t="n"/>
      <c r="J130" s="100" t="n"/>
      <c r="K130" s="100" t="n"/>
      <c r="L130" s="103" t="n">
        <v>5134.92</v>
      </c>
      <c r="M130" s="100" t="n"/>
      <c r="N130" s="103" t="n">
        <v>365914.4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88" t="n"/>
      <c r="E131" s="88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3" t="n">
        <v>4570.08</v>
      </c>
      <c r="M131" s="100" t="n"/>
      <c r="N131" s="112" t="n">
        <v>325663.82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88" t="n"/>
      <c r="E132" s="88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3" t="n">
        <v>2105.32</v>
      </c>
      <c r="M132" s="100" t="n"/>
      <c r="N132" s="103" t="n">
        <v>150024.9</v>
      </c>
    </row>
    <row r="133" ht="19.35" customHeight="1">
      <c r="A133" s="96" t="n"/>
      <c r="B133" s="108" t="n"/>
      <c r="C133" s="87" t="inlineStr">
        <is>
          <t>Всего по позиции</t>
        </is>
      </c>
      <c r="D133" s="88" t="n"/>
      <c r="E133" s="88" t="n"/>
      <c r="F133" s="100" t="n"/>
      <c r="G133" s="106" t="n"/>
      <c r="H133" s="106" t="n"/>
      <c r="I133" s="113" t="n"/>
      <c r="J133" s="113" t="n"/>
      <c r="K133" s="113" t="n"/>
      <c r="L133" s="114" t="n">
        <v>23881.42</v>
      </c>
      <c r="M133" s="113" t="n"/>
      <c r="N133" s="94" t="n"/>
    </row>
    <row r="134" ht="55.35" customHeight="1">
      <c r="A134" s="87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88" t="n"/>
      <c r="E134" s="88" t="n"/>
      <c r="F134" s="93" t="inlineStr">
        <is>
          <t>100 шт</t>
        </is>
      </c>
      <c r="G134" s="94" t="n">
        <v>10.67</v>
      </c>
      <c r="H134" s="95" t="n">
        <v>1</v>
      </c>
      <c r="I134" s="115" t="n">
        <v>10.67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88" t="n"/>
      <c r="E135" s="88" t="n"/>
      <c r="F135" s="99" t="n"/>
      <c r="G135" s="99" t="n"/>
      <c r="H135" s="99" t="n"/>
      <c r="I135" s="100" t="n"/>
      <c r="J135" s="101" t="n">
        <v>58.34</v>
      </c>
      <c r="K135" s="102" t="n">
        <v>1.2</v>
      </c>
      <c r="L135" s="101" t="n">
        <v>746.99</v>
      </c>
      <c r="M135" s="101" t="n">
        <v>71.26000000000001</v>
      </c>
      <c r="N135" s="103" t="n">
        <v>53230.51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88" t="n"/>
      <c r="E136" s="88" t="n"/>
      <c r="F136" s="99" t="n"/>
      <c r="G136" s="99" t="n"/>
      <c r="H136" s="99" t="n"/>
      <c r="I136" s="100" t="n"/>
      <c r="J136" s="101" t="n">
        <v>330.42</v>
      </c>
      <c r="K136" s="102" t="n">
        <v>1.2</v>
      </c>
      <c r="L136" s="103" t="n">
        <v>4230.7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88" t="n"/>
      <c r="E137" s="88" t="n"/>
      <c r="F137" s="99" t="n"/>
      <c r="G137" s="99" t="n"/>
      <c r="H137" s="99" t="n"/>
      <c r="I137" s="100" t="n"/>
      <c r="J137" s="101" t="n">
        <v>57.78</v>
      </c>
      <c r="K137" s="102" t="n">
        <v>1.2</v>
      </c>
      <c r="L137" s="101" t="n">
        <v>739.8200000000001</v>
      </c>
      <c r="M137" s="101" t="n">
        <v>71.26000000000001</v>
      </c>
      <c r="N137" s="103" t="n">
        <v>52719.57</v>
      </c>
    </row>
    <row r="138" ht="19.35" customHeight="1">
      <c r="A138" s="96" t="n"/>
      <c r="B138" s="104" t="n"/>
      <c r="C138" s="98" t="inlineStr">
        <is>
          <t>ЗТ</t>
        </is>
      </c>
      <c r="D138" s="88" t="n"/>
      <c r="E138" s="88" t="n"/>
      <c r="F138" s="105" t="inlineStr">
        <is>
          <t>чел.-ч</t>
        </is>
      </c>
      <c r="G138" s="101" t="n">
        <v>7.48</v>
      </c>
      <c r="H138" s="102" t="n">
        <v>1.2</v>
      </c>
      <c r="I138" s="116" t="n">
        <v>95.77392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88" t="n"/>
      <c r="E139" s="88" t="n"/>
      <c r="F139" s="105" t="inlineStr">
        <is>
          <t>чел.-ч</t>
        </is>
      </c>
      <c r="G139" s="101" t="n">
        <v>4.28</v>
      </c>
      <c r="H139" s="102" t="n">
        <v>1.2</v>
      </c>
      <c r="I139" s="116" t="n">
        <v>54.80112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88" t="n"/>
      <c r="E140" s="88" t="n"/>
      <c r="F140" s="99" t="n"/>
      <c r="G140" s="106" t="n"/>
      <c r="H140" s="106" t="n"/>
      <c r="I140" s="100" t="n"/>
      <c r="J140" s="101" t="n">
        <v>388.76</v>
      </c>
      <c r="K140" s="100" t="n"/>
      <c r="L140" s="103" t="n">
        <v>4977.69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88" t="n"/>
      <c r="E141" s="88" t="n"/>
      <c r="F141" s="99" t="n"/>
      <c r="G141" s="106" t="n"/>
      <c r="H141" s="106" t="n"/>
      <c r="I141" s="100" t="n"/>
      <c r="J141" s="100" t="n"/>
      <c r="K141" s="100" t="n"/>
      <c r="L141" s="103" t="n">
        <v>1486.81</v>
      </c>
      <c r="M141" s="100" t="n"/>
      <c r="N141" s="103" t="n">
        <v>105950.08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88" t="n"/>
      <c r="E142" s="88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3" t="n">
        <v>1323.26</v>
      </c>
      <c r="M142" s="100" t="n"/>
      <c r="N142" s="112" t="n">
        <v>94295.57000000001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88" t="n"/>
      <c r="E143" s="88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1" t="n">
        <v>609.59</v>
      </c>
      <c r="M143" s="100" t="n"/>
      <c r="N143" s="103" t="n">
        <v>43439.53</v>
      </c>
    </row>
    <row r="144" ht="19.35" customHeight="1">
      <c r="A144" s="96" t="n"/>
      <c r="B144" s="108" t="n"/>
      <c r="C144" s="87" t="inlineStr">
        <is>
          <t>Всего по позиции</t>
        </is>
      </c>
      <c r="D144" s="88" t="n"/>
      <c r="E144" s="88" t="n"/>
      <c r="F144" s="100" t="n"/>
      <c r="G144" s="106" t="n"/>
      <c r="H144" s="106" t="n"/>
      <c r="I144" s="113" t="n"/>
      <c r="J144" s="113" t="n"/>
      <c r="K144" s="113" t="n"/>
      <c r="L144" s="114" t="n">
        <v>6910.54</v>
      </c>
      <c r="M144" s="113" t="n"/>
      <c r="N144" s="94" t="n"/>
    </row>
    <row r="145" ht="68.65000000000001" customHeight="1">
      <c r="A145" s="87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88" t="n"/>
      <c r="E145" s="88" t="n"/>
      <c r="F145" s="93" t="inlineStr">
        <is>
          <t>100 шт</t>
        </is>
      </c>
      <c r="G145" s="94" t="n">
        <v>3.57</v>
      </c>
      <c r="H145" s="95" t="n">
        <v>1</v>
      </c>
      <c r="I145" s="115" t="n">
        <v>3.57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88" t="n"/>
      <c r="E146" s="88" t="n"/>
      <c r="F146" s="99" t="n"/>
      <c r="G146" s="99" t="n"/>
      <c r="H146" s="99" t="n"/>
      <c r="I146" s="100" t="n"/>
      <c r="J146" s="101" t="n">
        <v>326.82</v>
      </c>
      <c r="K146" s="102" t="n">
        <v>1.2</v>
      </c>
      <c r="L146" s="103" t="n">
        <v>1400.1</v>
      </c>
      <c r="M146" s="101" t="n">
        <v>71.26000000000001</v>
      </c>
      <c r="N146" s="103" t="n">
        <v>99771.13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88" t="n"/>
      <c r="E147" s="88" t="n"/>
      <c r="F147" s="99" t="n"/>
      <c r="G147" s="99" t="n"/>
      <c r="H147" s="99" t="n"/>
      <c r="I147" s="100" t="n"/>
      <c r="J147" s="103" t="n">
        <v>1852.8</v>
      </c>
      <c r="K147" s="102" t="n">
        <v>1.2</v>
      </c>
      <c r="L147" s="103" t="n">
        <v>7937.4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88" t="n"/>
      <c r="E148" s="88" t="n"/>
      <c r="F148" s="99" t="n"/>
      <c r="G148" s="99" t="n"/>
      <c r="H148" s="99" t="n"/>
      <c r="I148" s="100" t="n"/>
      <c r="J148" s="101" t="n">
        <v>324</v>
      </c>
      <c r="K148" s="102" t="n">
        <v>1.2</v>
      </c>
      <c r="L148" s="103" t="n">
        <v>1388.02</v>
      </c>
      <c r="M148" s="101" t="n">
        <v>71.26000000000001</v>
      </c>
      <c r="N148" s="103" t="n">
        <v>98910.31</v>
      </c>
    </row>
    <row r="149" ht="19.35" customHeight="1">
      <c r="A149" s="96" t="n"/>
      <c r="B149" s="104" t="n"/>
      <c r="C149" s="98" t="inlineStr">
        <is>
          <t>ЗТ</t>
        </is>
      </c>
      <c r="D149" s="88" t="n"/>
      <c r="E149" s="88" t="n"/>
      <c r="F149" s="105" t="inlineStr">
        <is>
          <t>чел.-ч</t>
        </is>
      </c>
      <c r="G149" s="117" t="n">
        <v>41.9</v>
      </c>
      <c r="H149" s="102" t="n">
        <v>1.2</v>
      </c>
      <c r="I149" s="119" t="n">
        <v>179.4996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88" t="n"/>
      <c r="E150" s="88" t="n"/>
      <c r="F150" s="105" t="inlineStr">
        <is>
          <t>чел.-ч</t>
        </is>
      </c>
      <c r="G150" s="120" t="n">
        <v>24</v>
      </c>
      <c r="H150" s="102" t="n">
        <v>1.2</v>
      </c>
      <c r="I150" s="118" t="n">
        <v>102.816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88" t="n"/>
      <c r="E151" s="88" t="n"/>
      <c r="F151" s="99" t="n"/>
      <c r="G151" s="106" t="n"/>
      <c r="H151" s="106" t="n"/>
      <c r="I151" s="100" t="n"/>
      <c r="J151" s="103" t="n">
        <v>2179.62</v>
      </c>
      <c r="K151" s="100" t="n"/>
      <c r="L151" s="103" t="n">
        <v>9337.5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88" t="n"/>
      <c r="E152" s="88" t="n"/>
      <c r="F152" s="99" t="n"/>
      <c r="G152" s="106" t="n"/>
      <c r="H152" s="106" t="n"/>
      <c r="I152" s="100" t="n"/>
      <c r="J152" s="100" t="n"/>
      <c r="K152" s="100" t="n"/>
      <c r="L152" s="103" t="n">
        <v>2788.12</v>
      </c>
      <c r="M152" s="100" t="n"/>
      <c r="N152" s="103" t="n">
        <v>198681.44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88" t="n"/>
      <c r="E153" s="88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3" t="n">
        <v>2481.43</v>
      </c>
      <c r="M153" s="100" t="n"/>
      <c r="N153" s="112" t="n">
        <v>176826.48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88" t="n"/>
      <c r="E154" s="88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3" t="n">
        <v>1143.13</v>
      </c>
      <c r="M154" s="100" t="n"/>
      <c r="N154" s="103" t="n">
        <v>81459.39</v>
      </c>
    </row>
    <row r="155" ht="19.35" customHeight="1">
      <c r="A155" s="96" t="n"/>
      <c r="B155" s="108" t="n"/>
      <c r="C155" s="87" t="inlineStr">
        <is>
          <t>Всего по позиции</t>
        </is>
      </c>
      <c r="D155" s="88" t="n"/>
      <c r="E155" s="88" t="n"/>
      <c r="F155" s="100" t="n"/>
      <c r="G155" s="106" t="n"/>
      <c r="H155" s="106" t="n"/>
      <c r="I155" s="113" t="n"/>
      <c r="J155" s="113" t="n"/>
      <c r="K155" s="113" t="n"/>
      <c r="L155" s="114" t="n">
        <v>12962.06</v>
      </c>
      <c r="M155" s="113" t="n"/>
      <c r="N155" s="94" t="n"/>
    </row>
    <row r="156" ht="55.35" customHeight="1">
      <c r="A156" s="87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88" t="n"/>
      <c r="E156" s="88" t="n"/>
      <c r="F156" s="93" t="inlineStr">
        <is>
          <t>100 шт</t>
        </is>
      </c>
      <c r="G156" s="94" t="n">
        <v>3.57</v>
      </c>
      <c r="H156" s="95" t="n">
        <v>1</v>
      </c>
      <c r="I156" s="115" t="n">
        <v>3.57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88" t="n"/>
      <c r="E157" s="88" t="n"/>
      <c r="F157" s="99" t="n"/>
      <c r="G157" s="99" t="n"/>
      <c r="H157" s="99" t="n"/>
      <c r="I157" s="100" t="n"/>
      <c r="J157" s="101" t="n">
        <v>93.59999999999999</v>
      </c>
      <c r="K157" s="102" t="n">
        <v>1.2</v>
      </c>
      <c r="L157" s="101" t="n">
        <v>400.98</v>
      </c>
      <c r="M157" s="101" t="n">
        <v>71.26000000000001</v>
      </c>
      <c r="N157" s="103" t="n">
        <v>28573.83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88" t="n"/>
      <c r="E158" s="88" t="n"/>
      <c r="F158" s="99" t="n"/>
      <c r="G158" s="99" t="n"/>
      <c r="H158" s="99" t="n"/>
      <c r="I158" s="100" t="n"/>
      <c r="J158" s="101" t="n">
        <v>531.14</v>
      </c>
      <c r="K158" s="102" t="n">
        <v>1.2</v>
      </c>
      <c r="L158" s="103" t="n">
        <v>2275.4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88" t="n"/>
      <c r="E159" s="88" t="n"/>
      <c r="F159" s="99" t="n"/>
      <c r="G159" s="99" t="n"/>
      <c r="H159" s="99" t="n"/>
      <c r="I159" s="100" t="n"/>
      <c r="J159" s="101" t="n">
        <v>92.88</v>
      </c>
      <c r="K159" s="102" t="n">
        <v>1.2</v>
      </c>
      <c r="L159" s="101" t="n">
        <v>397.9</v>
      </c>
      <c r="M159" s="101" t="n">
        <v>71.26000000000001</v>
      </c>
      <c r="N159" s="103" t="n">
        <v>28354.35</v>
      </c>
    </row>
    <row r="160" ht="19.35" customHeight="1">
      <c r="A160" s="96" t="n"/>
      <c r="B160" s="104" t="n"/>
      <c r="C160" s="98" t="inlineStr">
        <is>
          <t>ЗТ</t>
        </is>
      </c>
      <c r="D160" s="88" t="n"/>
      <c r="E160" s="88" t="n"/>
      <c r="F160" s="105" t="inlineStr">
        <is>
          <t>чел.-ч</t>
        </is>
      </c>
      <c r="G160" s="120" t="n">
        <v>12</v>
      </c>
      <c r="H160" s="102" t="n">
        <v>1.2</v>
      </c>
      <c r="I160" s="118" t="n">
        <v>51.408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88" t="n"/>
      <c r="E161" s="88" t="n"/>
      <c r="F161" s="105" t="inlineStr">
        <is>
          <t>чел.-ч</t>
        </is>
      </c>
      <c r="G161" s="101" t="n">
        <v>6.88</v>
      </c>
      <c r="H161" s="102" t="n">
        <v>1.2</v>
      </c>
      <c r="I161" s="116" t="n">
        <v>29.47392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88" t="n"/>
      <c r="E162" s="88" t="n"/>
      <c r="F162" s="99" t="n"/>
      <c r="G162" s="106" t="n"/>
      <c r="H162" s="106" t="n"/>
      <c r="I162" s="100" t="n"/>
      <c r="J162" s="101" t="n">
        <v>624.74</v>
      </c>
      <c r="K162" s="100" t="n"/>
      <c r="L162" s="103" t="n">
        <v>2676.38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88" t="n"/>
      <c r="E163" s="88" t="n"/>
      <c r="F163" s="99" t="n"/>
      <c r="G163" s="106" t="n"/>
      <c r="H163" s="106" t="n"/>
      <c r="I163" s="100" t="n"/>
      <c r="J163" s="100" t="n"/>
      <c r="K163" s="100" t="n"/>
      <c r="L163" s="101" t="n">
        <v>798.88</v>
      </c>
      <c r="M163" s="100" t="n"/>
      <c r="N163" s="103" t="n">
        <v>56928.18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88" t="n"/>
      <c r="E164" s="88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1" t="n">
        <v>711</v>
      </c>
      <c r="M164" s="100" t="n"/>
      <c r="N164" s="112" t="n">
        <v>50666.08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88" t="n"/>
      <c r="E165" s="88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327.54</v>
      </c>
      <c r="M165" s="100" t="n"/>
      <c r="N165" s="103" t="n">
        <v>23340.55</v>
      </c>
    </row>
    <row r="166" ht="19.35" customHeight="1">
      <c r="A166" s="96" t="n"/>
      <c r="B166" s="108" t="n"/>
      <c r="C166" s="87" t="inlineStr">
        <is>
          <t>Всего по позиции</t>
        </is>
      </c>
      <c r="D166" s="88" t="n"/>
      <c r="E166" s="88" t="n"/>
      <c r="F166" s="100" t="n"/>
      <c r="G166" s="106" t="n"/>
      <c r="H166" s="106" t="n"/>
      <c r="I166" s="113" t="n"/>
      <c r="J166" s="113" t="n"/>
      <c r="K166" s="113" t="n"/>
      <c r="L166" s="114" t="n">
        <v>3714.92</v>
      </c>
      <c r="M166" s="113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183713.79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103152.61</v>
      </c>
      <c r="M168" s="129" t="n"/>
      <c r="N168" s="128" t="n">
        <v>4839658.27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53242.12</v>
      </c>
      <c r="M170" s="129" t="n"/>
      <c r="N170" s="128" t="n">
        <v>3794033.5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49910.49</v>
      </c>
      <c r="M171" s="129" t="n"/>
      <c r="N171" s="128" t="n">
        <v>1045624.77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49910.49</v>
      </c>
      <c r="M173" s="129" t="n"/>
      <c r="N173" s="128" t="n">
        <v>1045624.77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8728</v>
      </c>
      <c r="M175" s="129" t="n"/>
      <c r="N175" s="128" t="n">
        <v>621957.27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61970.12</v>
      </c>
      <c r="M176" s="129" t="n"/>
      <c r="N176" s="128" t="n">
        <v>4415990.77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55153.42</v>
      </c>
      <c r="M177" s="129" t="n"/>
      <c r="N177" s="128" t="n">
        <v>3930231.79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25407.76</v>
      </c>
      <c r="M178" s="129" t="n"/>
      <c r="N178" s="128" t="n">
        <v>1810556.2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183713.79</v>
      </c>
      <c r="M179" s="134" t="n"/>
      <c r="N179" s="123" t="n">
        <v>10580446.26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6304.52196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646.50864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183713.79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183713.79</v>
      </c>
      <c r="M185" s="129" t="n"/>
      <c r="N185" s="128" t="n">
        <v>10580446.26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103152.61</v>
      </c>
      <c r="M187" s="129" t="n"/>
      <c r="N187" s="128" t="n">
        <v>4839658.27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53242.12</v>
      </c>
      <c r="M189" s="129" t="n"/>
      <c r="N189" s="128" t="n">
        <v>3794033.5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49910.49</v>
      </c>
      <c r="M190" s="129" t="n"/>
      <c r="N190" s="128" t="n">
        <v>1045624.77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49910.49</v>
      </c>
      <c r="M191" s="129" t="n"/>
      <c r="N191" s="128" t="n">
        <v>1045624.77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8728</v>
      </c>
      <c r="M192" s="129" t="n"/>
      <c r="N192" s="128" t="n">
        <v>621957.27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61970.12</v>
      </c>
      <c r="M193" s="129" t="n"/>
      <c r="N193" s="128" t="n">
        <v>4415990.77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55153.42</v>
      </c>
      <c r="M194" s="129" t="n"/>
      <c r="N194" s="128" t="n">
        <v>3930231.79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25407.76</v>
      </c>
      <c r="M195" s="129" t="n"/>
      <c r="N195" s="128" t="n">
        <v>1810556.2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183713.79</v>
      </c>
      <c r="M196" s="124" t="n"/>
      <c r="N196" s="123" t="n">
        <v>10580446.26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103152.61</v>
      </c>
      <c r="M197" s="129" t="n"/>
      <c r="N197" s="128" t="n">
        <v>4839658.27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53242.12</v>
      </c>
      <c r="M199" s="129" t="n"/>
      <c r="N199" s="128" t="n">
        <v>3794033.5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49910.49</v>
      </c>
      <c r="M200" s="129" t="n"/>
      <c r="N200" s="128" t="n">
        <v>1045624.77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49910.49</v>
      </c>
      <c r="M201" s="129" t="n"/>
      <c r="N201" s="128" t="n">
        <v>1045624.77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8728</v>
      </c>
      <c r="M202" s="129" t="n"/>
      <c r="N202" s="128" t="n">
        <v>621957.27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61970.12</v>
      </c>
      <c r="M203" s="129" t="n"/>
      <c r="N203" s="128" t="n">
        <v>4415990.77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55153.42</v>
      </c>
      <c r="M204" s="129" t="n"/>
      <c r="N204" s="128" t="n">
        <v>3930231.79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25407.76</v>
      </c>
      <c r="M205" s="129" t="n"/>
      <c r="N205" s="128" t="n">
        <v>1810556.2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6304.52196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646.50864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H15:N15"/>
    <mergeCell ref="C51:E51"/>
    <mergeCell ref="C95:E9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0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8554687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02-33-08</t>
        </is>
      </c>
    </row>
    <row r="25" ht="19.35" customHeight="1">
      <c r="A25" s="56" t="inlineStr">
        <is>
          <t>33 ВЛ 500 кВ Зейская ГЭС - Амурская №2. Золотогорское уч. л-во Зейского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510.73</v>
      </c>
      <c r="M31" s="65" t="n">
        <v>7.17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1174.67</v>
      </c>
      <c r="E32" s="72" t="inlineStr">
        <is>
          <t>(</t>
        </is>
      </c>
      <c r="F32" s="71" t="n">
        <v>16.48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855.26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1174.67</v>
      </c>
      <c r="E34" s="72" t="inlineStr">
        <is>
          <t>(</t>
        </is>
      </c>
      <c r="F34" s="78" t="n">
        <v>16.48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89-104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18.37</v>
      </c>
      <c r="H44" s="95" t="n">
        <v>1</v>
      </c>
      <c r="I44" s="115" t="n">
        <v>18.37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3" t="n">
        <v>1980.26</v>
      </c>
      <c r="M46" s="101" t="n">
        <v>71.26000000000001</v>
      </c>
      <c r="N46" s="103" t="n">
        <v>141113.33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6" t="n">
        <v>236.31168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3" t="n">
        <v>1980.26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3" t="n">
        <v>1980.26</v>
      </c>
      <c r="M49" s="100" t="n"/>
      <c r="N49" s="103" t="n">
        <v>141113.33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3" t="n">
        <v>1762.43</v>
      </c>
      <c r="M50" s="100" t="n"/>
      <c r="N50" s="112" t="n">
        <v>125590.86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811.91</v>
      </c>
      <c r="M51" s="100" t="n"/>
      <c r="N51" s="103" t="n">
        <v>57856.47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4" t="n">
        <v>4554.6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9.25</v>
      </c>
      <c r="H53" s="95" t="n">
        <v>1</v>
      </c>
      <c r="I53" s="115" t="n">
        <v>9.25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3" t="n">
        <v>2872.41</v>
      </c>
      <c r="M55" s="101" t="n">
        <v>71.26000000000001</v>
      </c>
      <c r="N55" s="103" t="n">
        <v>204687.94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8" t="n">
        <v>342.768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3" t="n">
        <v>2872.41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3" t="n">
        <v>2872.41</v>
      </c>
      <c r="M58" s="100" t="n"/>
      <c r="N58" s="103" t="n">
        <v>204687.94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3" t="n">
        <v>2556.44</v>
      </c>
      <c r="M59" s="100" t="n"/>
      <c r="N59" s="112" t="n">
        <v>182172.27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3" t="n">
        <v>1177.69</v>
      </c>
      <c r="M60" s="100" t="n"/>
      <c r="N60" s="103" t="n">
        <v>83922.06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4" t="n">
        <v>6606.54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3.1</v>
      </c>
      <c r="H62" s="95" t="n">
        <v>1</v>
      </c>
      <c r="I62" s="150" t="n">
        <v>3.1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3" t="n">
        <v>1209.54</v>
      </c>
      <c r="M64" s="101" t="n">
        <v>71.26000000000001</v>
      </c>
      <c r="N64" s="103" t="n">
        <v>86191.82000000001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8" t="n">
        <v>144.336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3" t="n">
        <v>1209.54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3" t="n">
        <v>1209.54</v>
      </c>
      <c r="M67" s="100" t="n"/>
      <c r="N67" s="103" t="n">
        <v>86191.82000000001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3" t="n">
        <v>1076.49</v>
      </c>
      <c r="M68" s="100" t="n"/>
      <c r="N68" s="112" t="n">
        <v>76710.72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495.91</v>
      </c>
      <c r="M69" s="100" t="n"/>
      <c r="N69" s="103" t="n">
        <v>35338.65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4" t="n">
        <v>2781.94</v>
      </c>
      <c r="M70" s="113" t="n"/>
      <c r="N70" s="94" t="n"/>
    </row>
    <row r="71" ht="55.35" customHeight="1">
      <c r="A71" s="87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88" t="n"/>
      <c r="E71" s="88" t="n"/>
      <c r="F71" s="93" t="inlineStr">
        <is>
          <t>100 деревьев</t>
        </is>
      </c>
      <c r="G71" s="94" t="n">
        <v>2.83</v>
      </c>
      <c r="H71" s="95" t="n">
        <v>1</v>
      </c>
      <c r="I71" s="115" t="n">
        <v>2.83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357.45</v>
      </c>
      <c r="M73" s="101" t="n">
        <v>71.26000000000001</v>
      </c>
      <c r="N73" s="103" t="n">
        <v>25471.89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15.7</v>
      </c>
      <c r="H74" s="148" t="n">
        <v>0.96</v>
      </c>
      <c r="I74" s="116" t="n">
        <v>42.65376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357.45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1" t="n">
        <v>357.45</v>
      </c>
      <c r="M76" s="100" t="n"/>
      <c r="N76" s="103" t="n">
        <v>25471.89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318.13</v>
      </c>
      <c r="M77" s="100" t="n"/>
      <c r="N77" s="112" t="n">
        <v>22669.98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146.55</v>
      </c>
      <c r="M78" s="100" t="n"/>
      <c r="N78" s="103" t="n">
        <v>10443.47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5" t="n">
        <v>822.13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88" t="n"/>
      <c r="E80" s="88" t="n"/>
      <c r="F80" s="93" t="inlineStr">
        <is>
          <t>100 деревьев</t>
        </is>
      </c>
      <c r="G80" s="94" t="n">
        <v>1.42</v>
      </c>
      <c r="H80" s="95" t="n">
        <v>1</v>
      </c>
      <c r="I80" s="115" t="n">
        <v>1.42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524.34</v>
      </c>
      <c r="M82" s="101" t="n">
        <v>71.26000000000001</v>
      </c>
      <c r="N82" s="103" t="n">
        <v>37364.47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45.9</v>
      </c>
      <c r="H83" s="148" t="n">
        <v>0.96</v>
      </c>
      <c r="I83" s="116" t="n">
        <v>62.57088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524.34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1" t="n">
        <v>524.34</v>
      </c>
      <c r="M85" s="100" t="n"/>
      <c r="N85" s="103" t="n">
        <v>37364.47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466.66</v>
      </c>
      <c r="M86" s="100" t="n"/>
      <c r="N86" s="112" t="n">
        <v>33254.38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214.98</v>
      </c>
      <c r="M87" s="100" t="n"/>
      <c r="N87" s="103" t="n">
        <v>15319.43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4" t="n">
        <v>1205.98</v>
      </c>
      <c r="M88" s="113" t="n"/>
      <c r="N88" s="94" t="n"/>
    </row>
    <row r="89" ht="55.35" customHeight="1">
      <c r="A89" s="87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88" t="n"/>
      <c r="E89" s="88" t="n"/>
      <c r="F89" s="93" t="inlineStr">
        <is>
          <t>100 деревьев</t>
        </is>
      </c>
      <c r="G89" s="94" t="n">
        <v>0.47</v>
      </c>
      <c r="H89" s="95" t="n">
        <v>1</v>
      </c>
      <c r="I89" s="115" t="n">
        <v>0.47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223.08</v>
      </c>
      <c r="M91" s="101" t="n">
        <v>71.26000000000001</v>
      </c>
      <c r="N91" s="103" t="n">
        <v>15896.68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20" t="n">
        <v>59</v>
      </c>
      <c r="H92" s="148" t="n">
        <v>0.96</v>
      </c>
      <c r="I92" s="119" t="n">
        <v>26.6208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223.08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88" t="n"/>
      <c r="E94" s="88" t="n"/>
      <c r="F94" s="99" t="n"/>
      <c r="G94" s="106" t="n"/>
      <c r="H94" s="106" t="n"/>
      <c r="I94" s="100" t="n"/>
      <c r="J94" s="100" t="n"/>
      <c r="K94" s="100" t="n"/>
      <c r="L94" s="101" t="n">
        <v>223.08</v>
      </c>
      <c r="M94" s="100" t="n"/>
      <c r="N94" s="103" t="n">
        <v>15896.68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198.54</v>
      </c>
      <c r="M95" s="100" t="n"/>
      <c r="N95" s="112" t="n">
        <v>14148.05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91.45999999999999</v>
      </c>
      <c r="M96" s="100" t="n"/>
      <c r="N96" s="103" t="n">
        <v>6517.64</v>
      </c>
    </row>
    <row r="97" ht="19.35" customHeight="1">
      <c r="A97" s="96" t="n"/>
      <c r="B97" s="108" t="n"/>
      <c r="C97" s="87" t="inlineStr">
        <is>
          <t>Всего по позиции</t>
        </is>
      </c>
      <c r="D97" s="88" t="n"/>
      <c r="E97" s="88" t="n"/>
      <c r="F97" s="100" t="n"/>
      <c r="G97" s="106" t="n"/>
      <c r="H97" s="106" t="n"/>
      <c r="I97" s="113" t="n"/>
      <c r="J97" s="113" t="n"/>
      <c r="K97" s="113" t="n"/>
      <c r="L97" s="115" t="n">
        <v>513.08</v>
      </c>
      <c r="M97" s="113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16484.27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7167.08</v>
      </c>
      <c r="M99" s="129" t="n"/>
      <c r="N99" s="128" t="n">
        <v>510726.13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7167.08</v>
      </c>
      <c r="M101" s="129" t="n"/>
      <c r="N101" s="128" t="n">
        <v>510726.13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7167.08</v>
      </c>
      <c r="M107" s="129" t="n"/>
      <c r="N107" s="128" t="n">
        <v>510726.13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6378.69</v>
      </c>
      <c r="M108" s="129" t="n"/>
      <c r="N108" s="128" t="n">
        <v>454546.26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2938.5</v>
      </c>
      <c r="M109" s="129" t="n"/>
      <c r="N109" s="128" t="n">
        <v>209397.72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16484.27</v>
      </c>
      <c r="M110" s="134" t="n"/>
      <c r="N110" s="123" t="n">
        <v>1174670.11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855.26112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16484.27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16484.27</v>
      </c>
      <c r="M116" s="129" t="n"/>
      <c r="N116" s="128" t="n">
        <v>1174670.11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7167.08</v>
      </c>
      <c r="M118" s="129" t="n"/>
      <c r="N118" s="128" t="n">
        <v>510726.13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7167.08</v>
      </c>
      <c r="M120" s="129" t="n"/>
      <c r="N120" s="128" t="n">
        <v>510726.13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7167.08</v>
      </c>
      <c r="M124" s="129" t="n"/>
      <c r="N124" s="128" t="n">
        <v>510726.13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6378.69</v>
      </c>
      <c r="M125" s="129" t="n"/>
      <c r="N125" s="128" t="n">
        <v>454546.26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2938.5</v>
      </c>
      <c r="M126" s="129" t="n"/>
      <c r="N126" s="128" t="n">
        <v>209397.72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16484.27</v>
      </c>
      <c r="M127" s="124" t="n"/>
      <c r="N127" s="123" t="n">
        <v>1174670.11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7167.08</v>
      </c>
      <c r="M128" s="129" t="n"/>
      <c r="N128" s="128" t="n">
        <v>510726.13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7167.08</v>
      </c>
      <c r="M130" s="129" t="n"/>
      <c r="N130" s="128" t="n">
        <v>510726.13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7167.08</v>
      </c>
      <c r="M134" s="129" t="n"/>
      <c r="N134" s="128" t="n">
        <v>510726.13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6378.69</v>
      </c>
      <c r="M135" s="129" t="n"/>
      <c r="N135" s="128" t="n">
        <v>454546.26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2938.5</v>
      </c>
      <c r="M136" s="129" t="n"/>
      <c r="N136" s="128" t="n">
        <v>209397.72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855.26112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A17:G17"/>
    <mergeCell ref="C121:K121"/>
    <mergeCell ref="C134:K134"/>
    <mergeCell ref="H13:N13"/>
    <mergeCell ref="C144:F144"/>
    <mergeCell ref="C80:E80"/>
    <mergeCell ref="A30:N30"/>
    <mergeCell ref="C105:K105"/>
    <mergeCell ref="A19:G19"/>
    <mergeCell ref="H15:N15"/>
    <mergeCell ref="C51:E51"/>
    <mergeCell ref="C95:E9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570312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02-33-09</t>
        </is>
      </c>
    </row>
    <row r="25" ht="19.35" customHeight="1">
      <c r="A25" s="56" t="inlineStr">
        <is>
          <t>33 ВЛ 500 кВ Зейская ГЭС - Амурская №2. Овсянковское уч. л-во Зейского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18626.44</v>
      </c>
      <c r="M31" s="65" t="n">
        <v>261.39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52000.64</v>
      </c>
      <c r="E32" s="72" t="inlineStr">
        <is>
          <t>(</t>
        </is>
      </c>
      <c r="F32" s="71" t="n">
        <v>903.8099999999999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30953.72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3193.83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52000.64</v>
      </c>
      <c r="E34" s="72" t="inlineStr">
        <is>
          <t>(</t>
        </is>
      </c>
      <c r="F34" s="78" t="n">
        <v>903.8099999999999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4470</v>
      </c>
      <c r="H44" s="95" t="n">
        <v>1</v>
      </c>
      <c r="I44" s="153" t="n">
        <v>4470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202705.56</v>
      </c>
      <c r="M45" s="101" t="n">
        <v>71.26000000000001</v>
      </c>
      <c r="N45" s="103" t="n">
        <v>14444798.21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03" t="n">
        <v>23762.52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202705.56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202705.56</v>
      </c>
      <c r="M48" s="100" t="n"/>
      <c r="N48" s="103" t="n">
        <v>14444798.21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180407.95</v>
      </c>
      <c r="M49" s="100" t="n"/>
      <c r="N49" s="112" t="n">
        <v>12855870.41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83109.28</v>
      </c>
      <c r="M50" s="100" t="n"/>
      <c r="N50" s="103" t="n">
        <v>5922367.27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466222.79</v>
      </c>
      <c r="M51" s="113" t="n"/>
      <c r="N51" s="94" t="n"/>
    </row>
    <row r="52" ht="19.35" customHeight="1">
      <c r="A52" s="149" t="inlineStr">
        <is>
          <t>Пролет 104-239,329-330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92.11</v>
      </c>
      <c r="H53" s="95" t="n">
        <v>1</v>
      </c>
      <c r="I53" s="115" t="n">
        <v>92.11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3" t="n">
        <v>5412.75</v>
      </c>
      <c r="M54" s="101" t="n">
        <v>71.26000000000001</v>
      </c>
      <c r="N54" s="103" t="n">
        <v>385712.57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575.87172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3" t="n">
        <v>5412.75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3" t="n">
        <v>5412.75</v>
      </c>
      <c r="M57" s="100" t="n"/>
      <c r="N57" s="103" t="n">
        <v>385712.57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3" t="n">
        <v>4817.35</v>
      </c>
      <c r="M58" s="100" t="n"/>
      <c r="N58" s="112" t="n">
        <v>343284.19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3" t="n">
        <v>2219.23</v>
      </c>
      <c r="M59" s="100" t="n"/>
      <c r="N59" s="103" t="n">
        <v>158142.15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4" t="n">
        <v>12449.33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46.2</v>
      </c>
      <c r="H61" s="95" t="n">
        <v>1</v>
      </c>
      <c r="I61" s="150" t="n">
        <v>46.2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3" t="n">
        <v>5263.47</v>
      </c>
      <c r="M62" s="101" t="n">
        <v>71.26000000000001</v>
      </c>
      <c r="N62" s="103" t="n">
        <v>375074.87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8" t="n">
        <v>559.944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3" t="n">
        <v>5263.47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3" t="n">
        <v>5263.47</v>
      </c>
      <c r="M65" s="100" t="n"/>
      <c r="N65" s="103" t="n">
        <v>375074.87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3" t="n">
        <v>4684.49</v>
      </c>
      <c r="M66" s="100" t="n"/>
      <c r="N66" s="112" t="n">
        <v>333816.63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3" t="n">
        <v>2158.02</v>
      </c>
      <c r="M67" s="100" t="n"/>
      <c r="N67" s="103" t="n">
        <v>153780.7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4" t="n">
        <v>12105.98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15.42</v>
      </c>
      <c r="H69" s="95" t="n">
        <v>1</v>
      </c>
      <c r="I69" s="115" t="n">
        <v>15.42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3" t="n">
        <v>2330.76</v>
      </c>
      <c r="M70" s="101" t="n">
        <v>71.26000000000001</v>
      </c>
      <c r="N70" s="103" t="n">
        <v>166089.96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9" t="n">
        <v>247.9536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3" t="n">
        <v>2330.76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3" t="n">
        <v>2330.76</v>
      </c>
      <c r="M73" s="100" t="n"/>
      <c r="N73" s="103" t="n">
        <v>166089.96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3" t="n">
        <v>2074.38</v>
      </c>
      <c r="M74" s="100" t="n"/>
      <c r="N74" s="112" t="n">
        <v>147820.06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955.61</v>
      </c>
      <c r="M75" s="100" t="n"/>
      <c r="N75" s="103" t="n">
        <v>68096.88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4" t="n">
        <v>5360.75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88" t="n"/>
      <c r="E77" s="88" t="n"/>
      <c r="F77" s="93" t="inlineStr">
        <is>
          <t>100 шт</t>
        </is>
      </c>
      <c r="G77" s="94" t="n">
        <v>12.95</v>
      </c>
      <c r="H77" s="95" t="n">
        <v>1</v>
      </c>
      <c r="I77" s="115" t="n">
        <v>12.95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59.22</v>
      </c>
      <c r="K78" s="102" t="n">
        <v>1.2</v>
      </c>
      <c r="L78" s="101" t="n">
        <v>920.28</v>
      </c>
      <c r="M78" s="101" t="n">
        <v>71.26000000000001</v>
      </c>
      <c r="N78" s="103" t="n">
        <v>65579.14999999999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6.3</v>
      </c>
      <c r="H79" s="102" t="n">
        <v>1.2</v>
      </c>
      <c r="I79" s="118" t="n">
        <v>97.902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920.28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920.28</v>
      </c>
      <c r="M81" s="100" t="n"/>
      <c r="N81" s="103" t="n">
        <v>65579.14999999999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819.05</v>
      </c>
      <c r="M82" s="100" t="n"/>
      <c r="N82" s="112" t="n">
        <v>58365.44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377.31</v>
      </c>
      <c r="M83" s="100" t="n"/>
      <c r="N83" s="103" t="n">
        <v>26887.45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4" t="n">
        <v>2116.64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88" t="n"/>
      <c r="E85" s="88" t="n"/>
      <c r="F85" s="93" t="inlineStr">
        <is>
          <t>100 шт</t>
        </is>
      </c>
      <c r="G85" s="94" t="n">
        <v>6.5</v>
      </c>
      <c r="H85" s="95" t="n">
        <v>1</v>
      </c>
      <c r="I85" s="150" t="n">
        <v>6.5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115.62</v>
      </c>
      <c r="K86" s="102" t="n">
        <v>1.2</v>
      </c>
      <c r="L86" s="101" t="n">
        <v>901.84</v>
      </c>
      <c r="M86" s="101" t="n">
        <v>71.26000000000001</v>
      </c>
      <c r="N86" s="103" t="n">
        <v>64265.12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12.3</v>
      </c>
      <c r="H87" s="102" t="n">
        <v>1.2</v>
      </c>
      <c r="I87" s="101" t="n">
        <v>95.94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901.84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1" t="n">
        <v>901.84</v>
      </c>
      <c r="M89" s="100" t="n"/>
      <c r="N89" s="103" t="n">
        <v>64265.12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802.64</v>
      </c>
      <c r="M90" s="100" t="n"/>
      <c r="N90" s="112" t="n">
        <v>57195.96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369.75</v>
      </c>
      <c r="M91" s="100" t="n"/>
      <c r="N91" s="103" t="n">
        <v>26348.7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4" t="n">
        <v>2074.23</v>
      </c>
      <c r="M92" s="113" t="n"/>
      <c r="N92" s="94" t="n"/>
    </row>
    <row r="93" ht="55.35" customHeight="1">
      <c r="A93" s="87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88" t="n"/>
      <c r="E93" s="88" t="n"/>
      <c r="F93" s="93" t="inlineStr">
        <is>
          <t>100 шт</t>
        </is>
      </c>
      <c r="G93" s="94" t="n">
        <v>2.11</v>
      </c>
      <c r="H93" s="95" t="n">
        <v>1</v>
      </c>
      <c r="I93" s="115" t="n">
        <v>2.11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154.16</v>
      </c>
      <c r="K94" s="102" t="n">
        <v>1.2</v>
      </c>
      <c r="L94" s="101" t="n">
        <v>390.33</v>
      </c>
      <c r="M94" s="101" t="n">
        <v>71.26000000000001</v>
      </c>
      <c r="N94" s="103" t="n">
        <v>27814.92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7" t="n">
        <v>16.4</v>
      </c>
      <c r="H95" s="102" t="n">
        <v>1.2</v>
      </c>
      <c r="I95" s="119" t="n">
        <v>41.5248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390.33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88" t="n"/>
      <c r="E97" s="88" t="n"/>
      <c r="F97" s="99" t="n"/>
      <c r="G97" s="106" t="n"/>
      <c r="H97" s="106" t="n"/>
      <c r="I97" s="100" t="n"/>
      <c r="J97" s="100" t="n"/>
      <c r="K97" s="100" t="n"/>
      <c r="L97" s="101" t="n">
        <v>390.33</v>
      </c>
      <c r="M97" s="100" t="n"/>
      <c r="N97" s="103" t="n">
        <v>27814.92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347.39</v>
      </c>
      <c r="M98" s="100" t="n"/>
      <c r="N98" s="112" t="n">
        <v>24755.28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160.04</v>
      </c>
      <c r="M99" s="100" t="n"/>
      <c r="N99" s="103" t="n">
        <v>11404.12</v>
      </c>
    </row>
    <row r="100" ht="19.35" customHeight="1">
      <c r="A100" s="96" t="n"/>
      <c r="B100" s="108" t="n"/>
      <c r="C100" s="87" t="inlineStr">
        <is>
          <t>Всего по позиции</t>
        </is>
      </c>
      <c r="D100" s="88" t="n"/>
      <c r="E100" s="88" t="n"/>
      <c r="F100" s="100" t="n"/>
      <c r="G100" s="106" t="n"/>
      <c r="H100" s="106" t="n"/>
      <c r="I100" s="113" t="n"/>
      <c r="J100" s="113" t="n"/>
      <c r="K100" s="113" t="n"/>
      <c r="L100" s="115" t="n">
        <v>897.76</v>
      </c>
      <c r="M100" s="113" t="n"/>
      <c r="N100" s="94" t="n"/>
    </row>
    <row r="101" ht="68.65000000000001" customHeight="1">
      <c r="A101" s="87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88" t="n"/>
      <c r="E101" s="88" t="n"/>
      <c r="F101" s="93" t="inlineStr">
        <is>
          <t>100 шт</t>
        </is>
      </c>
      <c r="G101" s="94" t="n">
        <v>105.06</v>
      </c>
      <c r="H101" s="95" t="n">
        <v>1</v>
      </c>
      <c r="I101" s="115" t="n">
        <v>105.06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115.44</v>
      </c>
      <c r="K102" s="102" t="n">
        <v>1.2</v>
      </c>
      <c r="L102" s="103" t="n">
        <v>14553.75</v>
      </c>
      <c r="M102" s="101" t="n">
        <v>71.26000000000001</v>
      </c>
      <c r="N102" s="103" t="n">
        <v>1037100.23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88" t="n"/>
      <c r="E103" s="88" t="n"/>
      <c r="F103" s="99" t="n"/>
      <c r="G103" s="99" t="n"/>
      <c r="H103" s="99" t="n"/>
      <c r="I103" s="100" t="n"/>
      <c r="J103" s="101" t="n">
        <v>655.4299999999999</v>
      </c>
      <c r="K103" s="102" t="n">
        <v>1.2</v>
      </c>
      <c r="L103" s="103" t="n">
        <v>82631.37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88" t="n"/>
      <c r="E104" s="88" t="n"/>
      <c r="F104" s="99" t="n"/>
      <c r="G104" s="99" t="n"/>
      <c r="H104" s="99" t="n"/>
      <c r="I104" s="100" t="n"/>
      <c r="J104" s="101" t="n">
        <v>114.62</v>
      </c>
      <c r="K104" s="102" t="n">
        <v>1.2</v>
      </c>
      <c r="L104" s="103" t="n">
        <v>14450.37</v>
      </c>
      <c r="M104" s="101" t="n">
        <v>71.26000000000001</v>
      </c>
      <c r="N104" s="103" t="n">
        <v>1029733.37</v>
      </c>
    </row>
    <row r="105" ht="19.35" customHeight="1">
      <c r="A105" s="96" t="n"/>
      <c r="B105" s="104" t="n"/>
      <c r="C105" s="98" t="inlineStr">
        <is>
          <t>ЗТ</t>
        </is>
      </c>
      <c r="D105" s="88" t="n"/>
      <c r="E105" s="88" t="n"/>
      <c r="F105" s="105" t="inlineStr">
        <is>
          <t>чел.-ч</t>
        </is>
      </c>
      <c r="G105" s="117" t="n">
        <v>14.8</v>
      </c>
      <c r="H105" s="102" t="n">
        <v>1.2</v>
      </c>
      <c r="I105" s="154" t="n">
        <v>1865.8656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88" t="n"/>
      <c r="E106" s="88" t="n"/>
      <c r="F106" s="105" t="inlineStr">
        <is>
          <t>чел.-ч</t>
        </is>
      </c>
      <c r="G106" s="101" t="n">
        <v>8.49</v>
      </c>
      <c r="H106" s="102" t="n">
        <v>1.2</v>
      </c>
      <c r="I106" s="155" t="n">
        <v>1070.35128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88" t="n"/>
      <c r="E107" s="88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97185.12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88" t="n"/>
      <c r="E108" s="88" t="n"/>
      <c r="F108" s="99" t="n"/>
      <c r="G108" s="106" t="n"/>
      <c r="H108" s="106" t="n"/>
      <c r="I108" s="100" t="n"/>
      <c r="J108" s="100" t="n"/>
      <c r="K108" s="100" t="n"/>
      <c r="L108" s="103" t="n">
        <v>29004.12</v>
      </c>
      <c r="M108" s="100" t="n"/>
      <c r="N108" s="103" t="n">
        <v>2066833.6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88" t="n"/>
      <c r="E109" s="88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3" t="n">
        <v>25813.67</v>
      </c>
      <c r="M109" s="100" t="n"/>
      <c r="N109" s="112" t="n">
        <v>1839481.9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88" t="n"/>
      <c r="E110" s="88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3" t="n">
        <v>11891.69</v>
      </c>
      <c r="M110" s="100" t="n"/>
      <c r="N110" s="103" t="n">
        <v>847401.78</v>
      </c>
    </row>
    <row r="111" ht="19.35" customHeight="1">
      <c r="A111" s="96" t="n"/>
      <c r="B111" s="108" t="n"/>
      <c r="C111" s="87" t="inlineStr">
        <is>
          <t>Всего по позиции</t>
        </is>
      </c>
      <c r="D111" s="88" t="n"/>
      <c r="E111" s="88" t="n"/>
      <c r="F111" s="100" t="n"/>
      <c r="G111" s="106" t="n"/>
      <c r="H111" s="106" t="n"/>
      <c r="I111" s="113" t="n"/>
      <c r="J111" s="113" t="n"/>
      <c r="K111" s="113" t="n"/>
      <c r="L111" s="114" t="n">
        <v>134890.48</v>
      </c>
      <c r="M111" s="113" t="n"/>
      <c r="N111" s="94" t="n"/>
    </row>
    <row r="112" ht="55.35" customHeight="1">
      <c r="A112" s="87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88" t="n"/>
      <c r="E112" s="88" t="n"/>
      <c r="F112" s="93" t="inlineStr">
        <is>
          <t>100 шт</t>
        </is>
      </c>
      <c r="G112" s="94" t="n">
        <v>105.06</v>
      </c>
      <c r="H112" s="95" t="n">
        <v>1</v>
      </c>
      <c r="I112" s="115" t="n">
        <v>105.06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88" t="n"/>
      <c r="E113" s="88" t="n"/>
      <c r="F113" s="99" t="n"/>
      <c r="G113" s="99" t="n"/>
      <c r="H113" s="99" t="n"/>
      <c r="I113" s="100" t="n"/>
      <c r="J113" s="101" t="n">
        <v>28.94</v>
      </c>
      <c r="K113" s="102" t="n">
        <v>1.2</v>
      </c>
      <c r="L113" s="103" t="n">
        <v>3648.52</v>
      </c>
      <c r="M113" s="101" t="n">
        <v>71.26000000000001</v>
      </c>
      <c r="N113" s="103" t="n">
        <v>259993.54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88" t="n"/>
      <c r="E114" s="88" t="n"/>
      <c r="F114" s="99" t="n"/>
      <c r="G114" s="99" t="n"/>
      <c r="H114" s="99" t="n"/>
      <c r="I114" s="100" t="n"/>
      <c r="J114" s="101" t="n">
        <v>163.66</v>
      </c>
      <c r="K114" s="102" t="n">
        <v>1.2</v>
      </c>
      <c r="L114" s="103" t="n">
        <v>20632.94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88" t="n"/>
      <c r="E115" s="88" t="n"/>
      <c r="F115" s="99" t="n"/>
      <c r="G115" s="99" t="n"/>
      <c r="H115" s="99" t="n"/>
      <c r="I115" s="100" t="n"/>
      <c r="J115" s="101" t="n">
        <v>28.62</v>
      </c>
      <c r="K115" s="102" t="n">
        <v>1.2</v>
      </c>
      <c r="L115" s="103" t="n">
        <v>3608.18</v>
      </c>
      <c r="M115" s="101" t="n">
        <v>71.26000000000001</v>
      </c>
      <c r="N115" s="103" t="n">
        <v>257118.91</v>
      </c>
    </row>
    <row r="116" ht="19.35" customHeight="1">
      <c r="A116" s="96" t="n"/>
      <c r="B116" s="104" t="n"/>
      <c r="C116" s="98" t="inlineStr">
        <is>
          <t>ЗТ</t>
        </is>
      </c>
      <c r="D116" s="88" t="n"/>
      <c r="E116" s="88" t="n"/>
      <c r="F116" s="105" t="inlineStr">
        <is>
          <t>чел.-ч</t>
        </is>
      </c>
      <c r="G116" s="101" t="n">
        <v>3.71</v>
      </c>
      <c r="H116" s="102" t="n">
        <v>1.2</v>
      </c>
      <c r="I116" s="116" t="n">
        <v>467.72712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88" t="n"/>
      <c r="E117" s="88" t="n"/>
      <c r="F117" s="105" t="inlineStr">
        <is>
          <t>чел.-ч</t>
        </is>
      </c>
      <c r="G117" s="101" t="n">
        <v>2.12</v>
      </c>
      <c r="H117" s="102" t="n">
        <v>1.2</v>
      </c>
      <c r="I117" s="116" t="n">
        <v>267.27264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88" t="n"/>
      <c r="E118" s="88" t="n"/>
      <c r="F118" s="99" t="n"/>
      <c r="G118" s="106" t="n"/>
      <c r="H118" s="106" t="n"/>
      <c r="I118" s="100" t="n"/>
      <c r="J118" s="101" t="n">
        <v>192.6</v>
      </c>
      <c r="K118" s="100" t="n"/>
      <c r="L118" s="103" t="n">
        <v>24281.46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88" t="n"/>
      <c r="E119" s="88" t="n"/>
      <c r="F119" s="99" t="n"/>
      <c r="G119" s="106" t="n"/>
      <c r="H119" s="106" t="n"/>
      <c r="I119" s="100" t="n"/>
      <c r="J119" s="100" t="n"/>
      <c r="K119" s="100" t="n"/>
      <c r="L119" s="103" t="n">
        <v>7256.7</v>
      </c>
      <c r="M119" s="100" t="n"/>
      <c r="N119" s="103" t="n">
        <v>517112.45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88" t="n"/>
      <c r="E120" s="88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3" t="n">
        <v>6458.46</v>
      </c>
      <c r="M120" s="100" t="n"/>
      <c r="N120" s="112" t="n">
        <v>460230.08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88" t="n"/>
      <c r="E121" s="88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3" t="n">
        <v>2975.25</v>
      </c>
      <c r="M121" s="100" t="n"/>
      <c r="N121" s="103" t="n">
        <v>212016.1</v>
      </c>
    </row>
    <row r="122" ht="19.35" customHeight="1">
      <c r="A122" s="96" t="n"/>
      <c r="B122" s="108" t="n"/>
      <c r="C122" s="87" t="inlineStr">
        <is>
          <t>Всего по позиции</t>
        </is>
      </c>
      <c r="D122" s="88" t="n"/>
      <c r="E122" s="88" t="n"/>
      <c r="F122" s="100" t="n"/>
      <c r="G122" s="106" t="n"/>
      <c r="H122" s="106" t="n"/>
      <c r="I122" s="113" t="n"/>
      <c r="J122" s="113" t="n"/>
      <c r="K122" s="113" t="n"/>
      <c r="L122" s="114" t="n">
        <v>33715.17</v>
      </c>
      <c r="M122" s="113" t="n"/>
      <c r="N122" s="94" t="n"/>
    </row>
    <row r="123" ht="68.65000000000001" customHeight="1">
      <c r="A123" s="87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88" t="n"/>
      <c r="E123" s="88" t="n"/>
      <c r="F123" s="93" t="inlineStr">
        <is>
          <t>100 шт</t>
        </is>
      </c>
      <c r="G123" s="94" t="n">
        <v>52.7</v>
      </c>
      <c r="H123" s="95" t="n">
        <v>1</v>
      </c>
      <c r="I123" s="150" t="n">
        <v>52.7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88" t="n"/>
      <c r="E124" s="88" t="n"/>
      <c r="F124" s="99" t="n"/>
      <c r="G124" s="99" t="n"/>
      <c r="H124" s="99" t="n"/>
      <c r="I124" s="100" t="n"/>
      <c r="J124" s="101" t="n">
        <v>201.24</v>
      </c>
      <c r="K124" s="102" t="n">
        <v>1.2</v>
      </c>
      <c r="L124" s="103" t="n">
        <v>12726.42</v>
      </c>
      <c r="M124" s="101" t="n">
        <v>71.26000000000001</v>
      </c>
      <c r="N124" s="103" t="n">
        <v>906884.6899999999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88" t="n"/>
      <c r="E125" s="88" t="n"/>
      <c r="F125" s="99" t="n"/>
      <c r="G125" s="99" t="n"/>
      <c r="H125" s="99" t="n"/>
      <c r="I125" s="100" t="n"/>
      <c r="J125" s="103" t="n">
        <v>1142.56</v>
      </c>
      <c r="K125" s="102" t="n">
        <v>1.2</v>
      </c>
      <c r="L125" s="103" t="n">
        <v>72255.49000000001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88" t="n"/>
      <c r="E126" s="88" t="n"/>
      <c r="F126" s="99" t="n"/>
      <c r="G126" s="99" t="n"/>
      <c r="H126" s="99" t="n"/>
      <c r="I126" s="100" t="n"/>
      <c r="J126" s="101" t="n">
        <v>199.8</v>
      </c>
      <c r="K126" s="102" t="n">
        <v>1.2</v>
      </c>
      <c r="L126" s="103" t="n">
        <v>12635.35</v>
      </c>
      <c r="M126" s="101" t="n">
        <v>71.26000000000001</v>
      </c>
      <c r="N126" s="103" t="n">
        <v>900395.04</v>
      </c>
    </row>
    <row r="127" ht="19.35" customHeight="1">
      <c r="A127" s="96" t="n"/>
      <c r="B127" s="104" t="n"/>
      <c r="C127" s="98" t="inlineStr">
        <is>
          <t>ЗТ</t>
        </is>
      </c>
      <c r="D127" s="88" t="n"/>
      <c r="E127" s="88" t="n"/>
      <c r="F127" s="105" t="inlineStr">
        <is>
          <t>чел.-ч</t>
        </is>
      </c>
      <c r="G127" s="117" t="n">
        <v>25.8</v>
      </c>
      <c r="H127" s="102" t="n">
        <v>1.2</v>
      </c>
      <c r="I127" s="152" t="n">
        <v>1631.592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88" t="n"/>
      <c r="E128" s="88" t="n"/>
      <c r="F128" s="105" t="inlineStr">
        <is>
          <t>чел.-ч</t>
        </is>
      </c>
      <c r="G128" s="117" t="n">
        <v>14.8</v>
      </c>
      <c r="H128" s="102" t="n">
        <v>1.2</v>
      </c>
      <c r="I128" s="118" t="n">
        <v>935.952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88" t="n"/>
      <c r="E129" s="88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84981.91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88" t="n"/>
      <c r="E130" s="88" t="n"/>
      <c r="F130" s="99" t="n"/>
      <c r="G130" s="106" t="n"/>
      <c r="H130" s="106" t="n"/>
      <c r="I130" s="100" t="n"/>
      <c r="J130" s="100" t="n"/>
      <c r="K130" s="100" t="n"/>
      <c r="L130" s="103" t="n">
        <v>25361.77</v>
      </c>
      <c r="M130" s="100" t="n"/>
      <c r="N130" s="103" t="n">
        <v>1807279.73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88" t="n"/>
      <c r="E131" s="88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3" t="n">
        <v>22571.98</v>
      </c>
      <c r="M131" s="100" t="n"/>
      <c r="N131" s="112" t="n">
        <v>1608478.96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88" t="n"/>
      <c r="E132" s="88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3" t="n">
        <v>10398.33</v>
      </c>
      <c r="M132" s="100" t="n"/>
      <c r="N132" s="103" t="n">
        <v>740984.6899999999</v>
      </c>
    </row>
    <row r="133" ht="19.35" customHeight="1">
      <c r="A133" s="96" t="n"/>
      <c r="B133" s="108" t="n"/>
      <c r="C133" s="87" t="inlineStr">
        <is>
          <t>Всего по позиции</t>
        </is>
      </c>
      <c r="D133" s="88" t="n"/>
      <c r="E133" s="88" t="n"/>
      <c r="F133" s="100" t="n"/>
      <c r="G133" s="106" t="n"/>
      <c r="H133" s="106" t="n"/>
      <c r="I133" s="113" t="n"/>
      <c r="J133" s="113" t="n"/>
      <c r="K133" s="113" t="n"/>
      <c r="L133" s="114" t="n">
        <v>117952.22</v>
      </c>
      <c r="M133" s="113" t="n"/>
      <c r="N133" s="94" t="n"/>
    </row>
    <row r="134" ht="55.35" customHeight="1">
      <c r="A134" s="87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88" t="n"/>
      <c r="E134" s="88" t="n"/>
      <c r="F134" s="93" t="inlineStr">
        <is>
          <t>100 шт</t>
        </is>
      </c>
      <c r="G134" s="94" t="n">
        <v>52.7</v>
      </c>
      <c r="H134" s="95" t="n">
        <v>1</v>
      </c>
      <c r="I134" s="150" t="n">
        <v>52.7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88" t="n"/>
      <c r="E135" s="88" t="n"/>
      <c r="F135" s="99" t="n"/>
      <c r="G135" s="99" t="n"/>
      <c r="H135" s="99" t="n"/>
      <c r="I135" s="100" t="n"/>
      <c r="J135" s="101" t="n">
        <v>58.34</v>
      </c>
      <c r="K135" s="102" t="n">
        <v>1.2</v>
      </c>
      <c r="L135" s="103" t="n">
        <v>3689.42</v>
      </c>
      <c r="M135" s="101" t="n">
        <v>71.26000000000001</v>
      </c>
      <c r="N135" s="103" t="n">
        <v>262908.07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88" t="n"/>
      <c r="E136" s="88" t="n"/>
      <c r="F136" s="99" t="n"/>
      <c r="G136" s="99" t="n"/>
      <c r="H136" s="99" t="n"/>
      <c r="I136" s="100" t="n"/>
      <c r="J136" s="101" t="n">
        <v>330.42</v>
      </c>
      <c r="K136" s="102" t="n">
        <v>1.2</v>
      </c>
      <c r="L136" s="103" t="n">
        <v>20895.76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88" t="n"/>
      <c r="E137" s="88" t="n"/>
      <c r="F137" s="99" t="n"/>
      <c r="G137" s="99" t="n"/>
      <c r="H137" s="99" t="n"/>
      <c r="I137" s="100" t="n"/>
      <c r="J137" s="101" t="n">
        <v>57.78</v>
      </c>
      <c r="K137" s="102" t="n">
        <v>1.2</v>
      </c>
      <c r="L137" s="103" t="n">
        <v>3654.01</v>
      </c>
      <c r="M137" s="101" t="n">
        <v>71.26000000000001</v>
      </c>
      <c r="N137" s="103" t="n">
        <v>260384.75</v>
      </c>
    </row>
    <row r="138" ht="19.35" customHeight="1">
      <c r="A138" s="96" t="n"/>
      <c r="B138" s="104" t="n"/>
      <c r="C138" s="98" t="inlineStr">
        <is>
          <t>ЗТ</t>
        </is>
      </c>
      <c r="D138" s="88" t="n"/>
      <c r="E138" s="88" t="n"/>
      <c r="F138" s="105" t="inlineStr">
        <is>
          <t>чел.-ч</t>
        </is>
      </c>
      <c r="G138" s="101" t="n">
        <v>7.48</v>
      </c>
      <c r="H138" s="102" t="n">
        <v>1.2</v>
      </c>
      <c r="I138" s="119" t="n">
        <v>473.0352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88" t="n"/>
      <c r="E139" s="88" t="n"/>
      <c r="F139" s="105" t="inlineStr">
        <is>
          <t>чел.-ч</t>
        </is>
      </c>
      <c r="G139" s="101" t="n">
        <v>4.28</v>
      </c>
      <c r="H139" s="102" t="n">
        <v>1.2</v>
      </c>
      <c r="I139" s="119" t="n">
        <v>270.6672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88" t="n"/>
      <c r="E140" s="88" t="n"/>
      <c r="F140" s="99" t="n"/>
      <c r="G140" s="106" t="n"/>
      <c r="H140" s="106" t="n"/>
      <c r="I140" s="100" t="n"/>
      <c r="J140" s="101" t="n">
        <v>388.76</v>
      </c>
      <c r="K140" s="100" t="n"/>
      <c r="L140" s="103" t="n">
        <v>24585.18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88" t="n"/>
      <c r="E141" s="88" t="n"/>
      <c r="F141" s="99" t="n"/>
      <c r="G141" s="106" t="n"/>
      <c r="H141" s="106" t="n"/>
      <c r="I141" s="100" t="n"/>
      <c r="J141" s="100" t="n"/>
      <c r="K141" s="100" t="n"/>
      <c r="L141" s="103" t="n">
        <v>7343.43</v>
      </c>
      <c r="M141" s="100" t="n"/>
      <c r="N141" s="103" t="n">
        <v>523292.82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88" t="n"/>
      <c r="E142" s="88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3" t="n">
        <v>6535.65</v>
      </c>
      <c r="M142" s="100" t="n"/>
      <c r="N142" s="112" t="n">
        <v>465730.61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88" t="n"/>
      <c r="E143" s="88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3" t="n">
        <v>3010.81</v>
      </c>
      <c r="M143" s="100" t="n"/>
      <c r="N143" s="103" t="n">
        <v>214550.06</v>
      </c>
    </row>
    <row r="144" ht="19.35" customHeight="1">
      <c r="A144" s="96" t="n"/>
      <c r="B144" s="108" t="n"/>
      <c r="C144" s="87" t="inlineStr">
        <is>
          <t>Всего по позиции</t>
        </is>
      </c>
      <c r="D144" s="88" t="n"/>
      <c r="E144" s="88" t="n"/>
      <c r="F144" s="100" t="n"/>
      <c r="G144" s="106" t="n"/>
      <c r="H144" s="106" t="n"/>
      <c r="I144" s="113" t="n"/>
      <c r="J144" s="113" t="n"/>
      <c r="K144" s="113" t="n"/>
      <c r="L144" s="114" t="n">
        <v>34131.64</v>
      </c>
      <c r="M144" s="113" t="n"/>
      <c r="N144" s="94" t="n"/>
    </row>
    <row r="145" ht="68.65000000000001" customHeight="1">
      <c r="A145" s="87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88" t="n"/>
      <c r="E145" s="88" t="n"/>
      <c r="F145" s="93" t="inlineStr">
        <is>
          <t>100 шт</t>
        </is>
      </c>
      <c r="G145" s="94" t="n">
        <v>17.53</v>
      </c>
      <c r="H145" s="95" t="n">
        <v>1</v>
      </c>
      <c r="I145" s="115" t="n">
        <v>17.53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88" t="n"/>
      <c r="E146" s="88" t="n"/>
      <c r="F146" s="99" t="n"/>
      <c r="G146" s="99" t="n"/>
      <c r="H146" s="99" t="n"/>
      <c r="I146" s="100" t="n"/>
      <c r="J146" s="101" t="n">
        <v>326.82</v>
      </c>
      <c r="K146" s="102" t="n">
        <v>1.2</v>
      </c>
      <c r="L146" s="103" t="n">
        <v>6874.99</v>
      </c>
      <c r="M146" s="101" t="n">
        <v>71.26000000000001</v>
      </c>
      <c r="N146" s="103" t="n">
        <v>489911.79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88" t="n"/>
      <c r="E147" s="88" t="n"/>
      <c r="F147" s="99" t="n"/>
      <c r="G147" s="99" t="n"/>
      <c r="H147" s="99" t="n"/>
      <c r="I147" s="100" t="n"/>
      <c r="J147" s="103" t="n">
        <v>1852.8</v>
      </c>
      <c r="K147" s="102" t="n">
        <v>1.2</v>
      </c>
      <c r="L147" s="103" t="n">
        <v>38975.5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88" t="n"/>
      <c r="E148" s="88" t="n"/>
      <c r="F148" s="99" t="n"/>
      <c r="G148" s="99" t="n"/>
      <c r="H148" s="99" t="n"/>
      <c r="I148" s="100" t="n"/>
      <c r="J148" s="101" t="n">
        <v>324</v>
      </c>
      <c r="K148" s="102" t="n">
        <v>1.2</v>
      </c>
      <c r="L148" s="103" t="n">
        <v>6815.66</v>
      </c>
      <c r="M148" s="101" t="n">
        <v>71.26000000000001</v>
      </c>
      <c r="N148" s="103" t="n">
        <v>485683.93</v>
      </c>
    </row>
    <row r="149" ht="19.35" customHeight="1">
      <c r="A149" s="96" t="n"/>
      <c r="B149" s="104" t="n"/>
      <c r="C149" s="98" t="inlineStr">
        <is>
          <t>ЗТ</t>
        </is>
      </c>
      <c r="D149" s="88" t="n"/>
      <c r="E149" s="88" t="n"/>
      <c r="F149" s="105" t="inlineStr">
        <is>
          <t>чел.-ч</t>
        </is>
      </c>
      <c r="G149" s="117" t="n">
        <v>41.9</v>
      </c>
      <c r="H149" s="102" t="n">
        <v>1.2</v>
      </c>
      <c r="I149" s="119" t="n">
        <v>881.4084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88" t="n"/>
      <c r="E150" s="88" t="n"/>
      <c r="F150" s="105" t="inlineStr">
        <is>
          <t>чел.-ч</t>
        </is>
      </c>
      <c r="G150" s="120" t="n">
        <v>24</v>
      </c>
      <c r="H150" s="102" t="n">
        <v>1.2</v>
      </c>
      <c r="I150" s="118" t="n">
        <v>504.864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88" t="n"/>
      <c r="E151" s="88" t="n"/>
      <c r="F151" s="99" t="n"/>
      <c r="G151" s="106" t="n"/>
      <c r="H151" s="106" t="n"/>
      <c r="I151" s="100" t="n"/>
      <c r="J151" s="103" t="n">
        <v>2179.62</v>
      </c>
      <c r="K151" s="100" t="n"/>
      <c r="L151" s="103" t="n">
        <v>45850.49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88" t="n"/>
      <c r="E152" s="88" t="n"/>
      <c r="F152" s="99" t="n"/>
      <c r="G152" s="106" t="n"/>
      <c r="H152" s="106" t="n"/>
      <c r="I152" s="100" t="n"/>
      <c r="J152" s="100" t="n"/>
      <c r="K152" s="100" t="n"/>
      <c r="L152" s="103" t="n">
        <v>13690.65</v>
      </c>
      <c r="M152" s="100" t="n"/>
      <c r="N152" s="103" t="n">
        <v>975595.72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88" t="n"/>
      <c r="E153" s="88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3" t="n">
        <v>12184.68</v>
      </c>
      <c r="M153" s="100" t="n"/>
      <c r="N153" s="112" t="n">
        <v>868280.1899999999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88" t="n"/>
      <c r="E154" s="88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3" t="n">
        <v>5613.17</v>
      </c>
      <c r="M154" s="100" t="n"/>
      <c r="N154" s="103" t="n">
        <v>399994.25</v>
      </c>
    </row>
    <row r="155" ht="19.35" customHeight="1">
      <c r="A155" s="96" t="n"/>
      <c r="B155" s="108" t="n"/>
      <c r="C155" s="87" t="inlineStr">
        <is>
          <t>Всего по позиции</t>
        </is>
      </c>
      <c r="D155" s="88" t="n"/>
      <c r="E155" s="88" t="n"/>
      <c r="F155" s="100" t="n"/>
      <c r="G155" s="106" t="n"/>
      <c r="H155" s="106" t="n"/>
      <c r="I155" s="113" t="n"/>
      <c r="J155" s="113" t="n"/>
      <c r="K155" s="113" t="n"/>
      <c r="L155" s="114" t="n">
        <v>63648.34</v>
      </c>
      <c r="M155" s="113" t="n"/>
      <c r="N155" s="94" t="n"/>
    </row>
    <row r="156" ht="55.35" customHeight="1">
      <c r="A156" s="87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88" t="n"/>
      <c r="E156" s="88" t="n"/>
      <c r="F156" s="93" t="inlineStr">
        <is>
          <t>100 шт</t>
        </is>
      </c>
      <c r="G156" s="94" t="n">
        <v>17.53</v>
      </c>
      <c r="H156" s="95" t="n">
        <v>1</v>
      </c>
      <c r="I156" s="115" t="n">
        <v>17.53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88" t="n"/>
      <c r="E157" s="88" t="n"/>
      <c r="F157" s="99" t="n"/>
      <c r="G157" s="99" t="n"/>
      <c r="H157" s="99" t="n"/>
      <c r="I157" s="100" t="n"/>
      <c r="J157" s="101" t="n">
        <v>93.59999999999999</v>
      </c>
      <c r="K157" s="102" t="n">
        <v>1.2</v>
      </c>
      <c r="L157" s="103" t="n">
        <v>1968.97</v>
      </c>
      <c r="M157" s="101" t="n">
        <v>71.26000000000001</v>
      </c>
      <c r="N157" s="103" t="n">
        <v>140308.8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88" t="n"/>
      <c r="E158" s="88" t="n"/>
      <c r="F158" s="99" t="n"/>
      <c r="G158" s="99" t="n"/>
      <c r="H158" s="99" t="n"/>
      <c r="I158" s="100" t="n"/>
      <c r="J158" s="101" t="n">
        <v>531.14</v>
      </c>
      <c r="K158" s="102" t="n">
        <v>1.2</v>
      </c>
      <c r="L158" s="103" t="n">
        <v>11173.06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88" t="n"/>
      <c r="E159" s="88" t="n"/>
      <c r="F159" s="99" t="n"/>
      <c r="G159" s="99" t="n"/>
      <c r="H159" s="99" t="n"/>
      <c r="I159" s="100" t="n"/>
      <c r="J159" s="101" t="n">
        <v>92.88</v>
      </c>
      <c r="K159" s="102" t="n">
        <v>1.2</v>
      </c>
      <c r="L159" s="103" t="n">
        <v>1953.82</v>
      </c>
      <c r="M159" s="101" t="n">
        <v>71.26000000000001</v>
      </c>
      <c r="N159" s="103" t="n">
        <v>139229.21</v>
      </c>
    </row>
    <row r="160" ht="19.35" customHeight="1">
      <c r="A160" s="96" t="n"/>
      <c r="B160" s="104" t="n"/>
      <c r="C160" s="98" t="inlineStr">
        <is>
          <t>ЗТ</t>
        </is>
      </c>
      <c r="D160" s="88" t="n"/>
      <c r="E160" s="88" t="n"/>
      <c r="F160" s="105" t="inlineStr">
        <is>
          <t>чел.-ч</t>
        </is>
      </c>
      <c r="G160" s="120" t="n">
        <v>12</v>
      </c>
      <c r="H160" s="102" t="n">
        <v>1.2</v>
      </c>
      <c r="I160" s="118" t="n">
        <v>252.432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88" t="n"/>
      <c r="E161" s="88" t="n"/>
      <c r="F161" s="105" t="inlineStr">
        <is>
          <t>чел.-ч</t>
        </is>
      </c>
      <c r="G161" s="101" t="n">
        <v>6.88</v>
      </c>
      <c r="H161" s="102" t="n">
        <v>1.2</v>
      </c>
      <c r="I161" s="116" t="n">
        <v>144.72768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88" t="n"/>
      <c r="E162" s="88" t="n"/>
      <c r="F162" s="99" t="n"/>
      <c r="G162" s="106" t="n"/>
      <c r="H162" s="106" t="n"/>
      <c r="I162" s="100" t="n"/>
      <c r="J162" s="101" t="n">
        <v>624.74</v>
      </c>
      <c r="K162" s="100" t="n"/>
      <c r="L162" s="103" t="n">
        <v>13142.03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88" t="n"/>
      <c r="E163" s="88" t="n"/>
      <c r="F163" s="99" t="n"/>
      <c r="G163" s="106" t="n"/>
      <c r="H163" s="106" t="n"/>
      <c r="I163" s="100" t="n"/>
      <c r="J163" s="100" t="n"/>
      <c r="K163" s="100" t="n"/>
      <c r="L163" s="103" t="n">
        <v>3922.79</v>
      </c>
      <c r="M163" s="100" t="n"/>
      <c r="N163" s="103" t="n">
        <v>279538.01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88" t="n"/>
      <c r="E164" s="88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3" t="n">
        <v>3491.28</v>
      </c>
      <c r="M164" s="100" t="n"/>
      <c r="N164" s="112" t="n">
        <v>248788.83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88" t="n"/>
      <c r="E165" s="88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3" t="n">
        <v>1608.34</v>
      </c>
      <c r="M165" s="100" t="n"/>
      <c r="N165" s="103" t="n">
        <v>114610.58</v>
      </c>
    </row>
    <row r="166" ht="19.35" customHeight="1">
      <c r="A166" s="96" t="n"/>
      <c r="B166" s="108" t="n"/>
      <c r="C166" s="87" t="inlineStr">
        <is>
          <t>Всего по позиции</t>
        </is>
      </c>
      <c r="D166" s="88" t="n"/>
      <c r="E166" s="88" t="n"/>
      <c r="F166" s="100" t="n"/>
      <c r="G166" s="106" t="n"/>
      <c r="H166" s="106" t="n"/>
      <c r="I166" s="113" t="n"/>
      <c r="J166" s="113" t="n"/>
      <c r="K166" s="113" t="n"/>
      <c r="L166" s="114" t="n">
        <v>18241.65</v>
      </c>
      <c r="M166" s="113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903806.98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507951.18</v>
      </c>
      <c r="M168" s="129" t="n"/>
      <c r="N168" s="128" t="n">
        <v>23791960.23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261387.06</v>
      </c>
      <c r="M170" s="129" t="n"/>
      <c r="N170" s="128" t="n">
        <v>18626441.92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246564.12</v>
      </c>
      <c r="M171" s="129" t="n"/>
      <c r="N171" s="128" t="n">
        <v>5165518.31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246564.12</v>
      </c>
      <c r="M173" s="129" t="n"/>
      <c r="N173" s="128" t="n">
        <v>5165518.31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43117.39</v>
      </c>
      <c r="M175" s="129" t="n"/>
      <c r="N175" s="128" t="n">
        <v>3072545.21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304504.45</v>
      </c>
      <c r="M176" s="129" t="n"/>
      <c r="N176" s="128" t="n">
        <v>21698987.13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271008.97</v>
      </c>
      <c r="M177" s="129" t="n"/>
      <c r="N177" s="128" t="n">
        <v>19312098.54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124846.83</v>
      </c>
      <c r="M178" s="129" t="n"/>
      <c r="N178" s="128" t="n">
        <v>8896584.73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903806.98</v>
      </c>
      <c r="M179" s="134" t="n"/>
      <c r="N179" s="123" t="n">
        <v>52000643.5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30953.71644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3193.8348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903806.98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903806.98</v>
      </c>
      <c r="M185" s="129" t="n"/>
      <c r="N185" s="128" t="n">
        <v>52000643.5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507951.18</v>
      </c>
      <c r="M187" s="129" t="n"/>
      <c r="N187" s="128" t="n">
        <v>23791960.23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261387.06</v>
      </c>
      <c r="M189" s="129" t="n"/>
      <c r="N189" s="128" t="n">
        <v>18626441.92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246564.12</v>
      </c>
      <c r="M190" s="129" t="n"/>
      <c r="N190" s="128" t="n">
        <v>5165518.31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246564.12</v>
      </c>
      <c r="M191" s="129" t="n"/>
      <c r="N191" s="128" t="n">
        <v>5165518.31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43117.39</v>
      </c>
      <c r="M192" s="129" t="n"/>
      <c r="N192" s="128" t="n">
        <v>3072545.21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304504.45</v>
      </c>
      <c r="M193" s="129" t="n"/>
      <c r="N193" s="128" t="n">
        <v>21698987.13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271008.97</v>
      </c>
      <c r="M194" s="129" t="n"/>
      <c r="N194" s="128" t="n">
        <v>19312098.54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124846.83</v>
      </c>
      <c r="M195" s="129" t="n"/>
      <c r="N195" s="128" t="n">
        <v>8896584.73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903806.98</v>
      </c>
      <c r="M196" s="124" t="n"/>
      <c r="N196" s="123" t="n">
        <v>52000643.5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507951.18</v>
      </c>
      <c r="M197" s="129" t="n"/>
      <c r="N197" s="128" t="n">
        <v>23791960.23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261387.06</v>
      </c>
      <c r="M199" s="129" t="n"/>
      <c r="N199" s="128" t="n">
        <v>18626441.92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246564.12</v>
      </c>
      <c r="M200" s="129" t="n"/>
      <c r="N200" s="128" t="n">
        <v>5165518.31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246564.12</v>
      </c>
      <c r="M201" s="129" t="n"/>
      <c r="N201" s="128" t="n">
        <v>5165518.31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43117.39</v>
      </c>
      <c r="M202" s="129" t="n"/>
      <c r="N202" s="128" t="n">
        <v>3072545.21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304504.45</v>
      </c>
      <c r="M203" s="129" t="n"/>
      <c r="N203" s="128" t="n">
        <v>21698987.13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271008.97</v>
      </c>
      <c r="M204" s="129" t="n"/>
      <c r="N204" s="128" t="n">
        <v>19312098.54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124846.83</v>
      </c>
      <c r="M205" s="129" t="n"/>
      <c r="N205" s="128" t="n">
        <v>8896584.73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30953.71644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3193.8348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H15:N15"/>
    <mergeCell ref="C51:E51"/>
    <mergeCell ref="C95:E9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2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5.14062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02-33-10</t>
        </is>
      </c>
    </row>
    <row r="25" ht="19.35" customHeight="1">
      <c r="A25" s="56" t="inlineStr">
        <is>
          <t>33 ВЛ 500 кВ Зейская ГЭС - Амурская №2. Овсянковское уч. л-во Зейского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2517.59</v>
      </c>
      <c r="M31" s="65" t="n">
        <v>35.33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5790.46</v>
      </c>
      <c r="E32" s="72" t="inlineStr">
        <is>
          <t>(</t>
        </is>
      </c>
      <c r="F32" s="71" t="n">
        <v>81.26000000000001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4215.95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5790.46</v>
      </c>
      <c r="E34" s="72" t="inlineStr">
        <is>
          <t>(</t>
        </is>
      </c>
      <c r="F34" s="78" t="n">
        <v>81.26000000000001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104-239,329-330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92.11</v>
      </c>
      <c r="H44" s="95" t="n">
        <v>1</v>
      </c>
      <c r="I44" s="115" t="n">
        <v>92.11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3" t="n">
        <v>9929.309999999999</v>
      </c>
      <c r="M46" s="101" t="n">
        <v>71.26000000000001</v>
      </c>
      <c r="N46" s="103" t="n">
        <v>707562.63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55" t="n">
        <v>1184.90304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3" t="n">
        <v>9929.309999999999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3" t="n">
        <v>9929.309999999999</v>
      </c>
      <c r="M49" s="100" t="n"/>
      <c r="N49" s="103" t="n">
        <v>707562.63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3" t="n">
        <v>8837.09</v>
      </c>
      <c r="M50" s="100" t="n"/>
      <c r="N50" s="112" t="n">
        <v>629730.74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3" t="n">
        <v>4071.02</v>
      </c>
      <c r="M51" s="100" t="n"/>
      <c r="N51" s="103" t="n">
        <v>290100.68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4" t="n">
        <v>22837.42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46.2</v>
      </c>
      <c r="H53" s="95" t="n">
        <v>1</v>
      </c>
      <c r="I53" s="150" t="n">
        <v>46.2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3" t="n">
        <v>14346.54</v>
      </c>
      <c r="M55" s="101" t="n">
        <v>71.26000000000001</v>
      </c>
      <c r="N55" s="103" t="n">
        <v>1022334.44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54" t="n">
        <v>1711.9872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3" t="n">
        <v>14346.54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3" t="n">
        <v>14346.54</v>
      </c>
      <c r="M58" s="100" t="n"/>
      <c r="N58" s="103" t="n">
        <v>1022334.44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3" t="n">
        <v>12768.42</v>
      </c>
      <c r="M59" s="100" t="n"/>
      <c r="N59" s="112" t="n">
        <v>909877.65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3" t="n">
        <v>5882.08</v>
      </c>
      <c r="M60" s="100" t="n"/>
      <c r="N60" s="103" t="n">
        <v>419157.12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4" t="n">
        <v>32997.04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15.42</v>
      </c>
      <c r="H62" s="95" t="n">
        <v>1</v>
      </c>
      <c r="I62" s="115" t="n">
        <v>15.42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3" t="n">
        <v>6016.46</v>
      </c>
      <c r="M64" s="101" t="n">
        <v>71.26000000000001</v>
      </c>
      <c r="N64" s="103" t="n">
        <v>428732.94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9" t="n">
        <v>717.9552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3" t="n">
        <v>6016.46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3" t="n">
        <v>6016.46</v>
      </c>
      <c r="M67" s="100" t="n"/>
      <c r="N67" s="103" t="n">
        <v>428732.94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3" t="n">
        <v>5354.65</v>
      </c>
      <c r="M68" s="100" t="n"/>
      <c r="N68" s="112" t="n">
        <v>381572.32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3" t="n">
        <v>2466.75</v>
      </c>
      <c r="M69" s="100" t="n"/>
      <c r="N69" s="103" t="n">
        <v>175780.51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4" t="n">
        <v>13837.86</v>
      </c>
      <c r="M70" s="113" t="n"/>
      <c r="N70" s="94" t="n"/>
    </row>
    <row r="71" ht="55.35" customHeight="1">
      <c r="A71" s="87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88" t="n"/>
      <c r="E71" s="88" t="n"/>
      <c r="F71" s="93" t="inlineStr">
        <is>
          <t>100 деревьев</t>
        </is>
      </c>
      <c r="G71" s="94" t="n">
        <v>12.95</v>
      </c>
      <c r="H71" s="95" t="n">
        <v>1</v>
      </c>
      <c r="I71" s="115" t="n">
        <v>12.95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3" t="n">
        <v>1635.68</v>
      </c>
      <c r="M73" s="101" t="n">
        <v>71.26000000000001</v>
      </c>
      <c r="N73" s="103" t="n">
        <v>116558.56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15.7</v>
      </c>
      <c r="H74" s="148" t="n">
        <v>0.96</v>
      </c>
      <c r="I74" s="119" t="n">
        <v>195.1824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131.57</v>
      </c>
      <c r="K75" s="100" t="n"/>
      <c r="L75" s="103" t="n">
        <v>1635.68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3" t="n">
        <v>1635.68</v>
      </c>
      <c r="M76" s="100" t="n"/>
      <c r="N76" s="103" t="n">
        <v>116558.56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3" t="n">
        <v>1455.76</v>
      </c>
      <c r="M77" s="100" t="n"/>
      <c r="N77" s="112" t="n">
        <v>103737.12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670.63</v>
      </c>
      <c r="M78" s="100" t="n"/>
      <c r="N78" s="103" t="n">
        <v>47789.01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4" t="n">
        <v>3762.07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88" t="n"/>
      <c r="E80" s="88" t="n"/>
      <c r="F80" s="93" t="inlineStr">
        <is>
          <t>100 деревьев</t>
        </is>
      </c>
      <c r="G80" s="94" t="n">
        <v>6.5</v>
      </c>
      <c r="H80" s="95" t="n">
        <v>1</v>
      </c>
      <c r="I80" s="150" t="n">
        <v>6.5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3" t="n">
        <v>2400.15</v>
      </c>
      <c r="M82" s="101" t="n">
        <v>71.26000000000001</v>
      </c>
      <c r="N82" s="103" t="n">
        <v>171034.69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45.9</v>
      </c>
      <c r="H83" s="148" t="n">
        <v>0.96</v>
      </c>
      <c r="I83" s="118" t="n">
        <v>286.416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384.64</v>
      </c>
      <c r="K84" s="100" t="n"/>
      <c r="L84" s="103" t="n">
        <v>2400.15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3" t="n">
        <v>2400.15</v>
      </c>
      <c r="M85" s="100" t="n"/>
      <c r="N85" s="103" t="n">
        <v>171034.69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3" t="n">
        <v>2136.13</v>
      </c>
      <c r="M86" s="100" t="n"/>
      <c r="N86" s="112" t="n">
        <v>152220.87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984.0599999999999</v>
      </c>
      <c r="M87" s="100" t="n"/>
      <c r="N87" s="103" t="n">
        <v>70124.22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4" t="n">
        <v>5520.34</v>
      </c>
      <c r="M88" s="113" t="n"/>
      <c r="N88" s="94" t="n"/>
    </row>
    <row r="89" ht="55.35" customHeight="1">
      <c r="A89" s="87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88" t="n"/>
      <c r="E89" s="88" t="n"/>
      <c r="F89" s="93" t="inlineStr">
        <is>
          <t>100 деревьев</t>
        </is>
      </c>
      <c r="G89" s="94" t="n">
        <v>2.11</v>
      </c>
      <c r="H89" s="95" t="n">
        <v>1</v>
      </c>
      <c r="I89" s="115" t="n">
        <v>2.11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3" t="n">
        <v>1001.5</v>
      </c>
      <c r="M91" s="101" t="n">
        <v>71.26000000000001</v>
      </c>
      <c r="N91" s="103" t="n">
        <v>71366.89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20" t="n">
        <v>59</v>
      </c>
      <c r="H92" s="148" t="n">
        <v>0.96</v>
      </c>
      <c r="I92" s="119" t="n">
        <v>119.5104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6" t="n"/>
      <c r="H93" s="106" t="n"/>
      <c r="I93" s="100" t="n"/>
      <c r="J93" s="101" t="n">
        <v>494.42</v>
      </c>
      <c r="K93" s="100" t="n"/>
      <c r="L93" s="103" t="n">
        <v>1001.5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88" t="n"/>
      <c r="E94" s="88" t="n"/>
      <c r="F94" s="99" t="n"/>
      <c r="G94" s="106" t="n"/>
      <c r="H94" s="106" t="n"/>
      <c r="I94" s="100" t="n"/>
      <c r="J94" s="100" t="n"/>
      <c r="K94" s="100" t="n"/>
      <c r="L94" s="103" t="n">
        <v>1001.5</v>
      </c>
      <c r="M94" s="100" t="n"/>
      <c r="N94" s="103" t="n">
        <v>71366.89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891.34</v>
      </c>
      <c r="M95" s="100" t="n"/>
      <c r="N95" s="112" t="n">
        <v>63516.53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410.62</v>
      </c>
      <c r="M96" s="100" t="n"/>
      <c r="N96" s="103" t="n">
        <v>29260.42</v>
      </c>
    </row>
    <row r="97" ht="19.35" customHeight="1">
      <c r="A97" s="96" t="n"/>
      <c r="B97" s="108" t="n"/>
      <c r="C97" s="87" t="inlineStr">
        <is>
          <t>Всего по позиции</t>
        </is>
      </c>
      <c r="D97" s="88" t="n"/>
      <c r="E97" s="88" t="n"/>
      <c r="F97" s="100" t="n"/>
      <c r="G97" s="106" t="n"/>
      <c r="H97" s="106" t="n"/>
      <c r="I97" s="113" t="n"/>
      <c r="J97" s="113" t="n"/>
      <c r="K97" s="113" t="n"/>
      <c r="L97" s="114" t="n">
        <v>2303.46</v>
      </c>
      <c r="M97" s="113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81258.19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35329.64</v>
      </c>
      <c r="M99" s="129" t="n"/>
      <c r="N99" s="128" t="n">
        <v>2517590.15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35329.64</v>
      </c>
      <c r="M101" s="129" t="n"/>
      <c r="N101" s="128" t="n">
        <v>2517590.15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35329.64</v>
      </c>
      <c r="M107" s="129" t="n"/>
      <c r="N107" s="128" t="n">
        <v>2517590.15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31443.39</v>
      </c>
      <c r="M108" s="129" t="n"/>
      <c r="N108" s="128" t="n">
        <v>2240655.23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14485.16</v>
      </c>
      <c r="M109" s="129" t="n"/>
      <c r="N109" s="128" t="n">
        <v>1032211.96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81258.19</v>
      </c>
      <c r="M110" s="134" t="n"/>
      <c r="N110" s="123" t="n">
        <v>5790457.34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4215.95424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81258.19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81258.19</v>
      </c>
      <c r="M116" s="129" t="n"/>
      <c r="N116" s="128" t="n">
        <v>5790457.34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35329.64</v>
      </c>
      <c r="M118" s="129" t="n"/>
      <c r="N118" s="128" t="n">
        <v>2517590.15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35329.64</v>
      </c>
      <c r="M120" s="129" t="n"/>
      <c r="N120" s="128" t="n">
        <v>2517590.15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35329.64</v>
      </c>
      <c r="M124" s="129" t="n"/>
      <c r="N124" s="128" t="n">
        <v>2517590.15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31443.39</v>
      </c>
      <c r="M125" s="129" t="n"/>
      <c r="N125" s="128" t="n">
        <v>2240655.23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14485.16</v>
      </c>
      <c r="M126" s="129" t="n"/>
      <c r="N126" s="128" t="n">
        <v>1032211.96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81258.19</v>
      </c>
      <c r="M127" s="124" t="n"/>
      <c r="N127" s="123" t="n">
        <v>5790457.34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35329.64</v>
      </c>
      <c r="M128" s="129" t="n"/>
      <c r="N128" s="128" t="n">
        <v>2517590.15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35329.64</v>
      </c>
      <c r="M130" s="129" t="n"/>
      <c r="N130" s="128" t="n">
        <v>2517590.15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35329.64</v>
      </c>
      <c r="M134" s="129" t="n"/>
      <c r="N134" s="128" t="n">
        <v>2517590.15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31443.39</v>
      </c>
      <c r="M135" s="129" t="n"/>
      <c r="N135" s="128" t="n">
        <v>2240655.23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14485.16</v>
      </c>
      <c r="M136" s="129" t="n"/>
      <c r="N136" s="128" t="n">
        <v>1032211.96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4215.95424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A17:G17"/>
    <mergeCell ref="C121:K121"/>
    <mergeCell ref="C134:K134"/>
    <mergeCell ref="H13:N13"/>
    <mergeCell ref="C144:F144"/>
    <mergeCell ref="C80:E80"/>
    <mergeCell ref="A30:N30"/>
    <mergeCell ref="C105:K105"/>
    <mergeCell ref="A19:G19"/>
    <mergeCell ref="H15:N15"/>
    <mergeCell ref="C51:E51"/>
    <mergeCell ref="C95:E9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3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2851562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02-33-11</t>
        </is>
      </c>
    </row>
    <row r="25" ht="19.35" customHeight="1">
      <c r="A25" s="56" t="inlineStr">
        <is>
          <t>33 ВЛ 500 кВ Зейская ГЭС - Амурская №2. Зейский р-он Ивановский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697.53</v>
      </c>
      <c r="M31" s="65" t="n">
        <v>9.789999999999999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1950.37</v>
      </c>
      <c r="E32" s="72" t="inlineStr">
        <is>
          <t>(</t>
        </is>
      </c>
      <c r="F32" s="71" t="n">
        <v>33.95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1159.29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120.66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1950.37</v>
      </c>
      <c r="E34" s="72" t="inlineStr">
        <is>
          <t>(</t>
        </is>
      </c>
      <c r="F34" s="78" t="n">
        <v>33.95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167</v>
      </c>
      <c r="H44" s="95" t="n">
        <v>1</v>
      </c>
      <c r="I44" s="95" t="n">
        <v>167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7573.12</v>
      </c>
      <c r="M45" s="101" t="n">
        <v>71.26000000000001</v>
      </c>
      <c r="N45" s="103" t="n">
        <v>539660.53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18" t="n">
        <v>887.772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7573.12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7573.12</v>
      </c>
      <c r="M48" s="100" t="n"/>
      <c r="N48" s="103" t="n">
        <v>539660.53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6740.08</v>
      </c>
      <c r="M49" s="100" t="n"/>
      <c r="N49" s="112" t="n">
        <v>480297.87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3104.98</v>
      </c>
      <c r="M50" s="100" t="n"/>
      <c r="N50" s="103" t="n">
        <v>221260.82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17418.18</v>
      </c>
      <c r="M51" s="113" t="n"/>
      <c r="N51" s="94" t="n"/>
    </row>
    <row r="52" ht="19.35" customHeight="1">
      <c r="A52" s="149" t="inlineStr">
        <is>
          <t>Пролет 138-151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3.49</v>
      </c>
      <c r="H53" s="95" t="n">
        <v>1</v>
      </c>
      <c r="I53" s="115" t="n">
        <v>3.49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205.09</v>
      </c>
      <c r="M54" s="101" t="n">
        <v>71.26000000000001</v>
      </c>
      <c r="N54" s="103" t="n">
        <v>14614.71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21.81948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205.09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205.09</v>
      </c>
      <c r="M57" s="100" t="n"/>
      <c r="N57" s="103" t="n">
        <v>14614.71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182.53</v>
      </c>
      <c r="M58" s="100" t="n"/>
      <c r="N58" s="112" t="n">
        <v>13007.09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84.09</v>
      </c>
      <c r="M59" s="100" t="n"/>
      <c r="N59" s="103" t="n">
        <v>5992.03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5" t="n">
        <v>471.71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1.77</v>
      </c>
      <c r="H61" s="95" t="n">
        <v>1</v>
      </c>
      <c r="I61" s="115" t="n">
        <v>1.77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201.65</v>
      </c>
      <c r="M62" s="101" t="n">
        <v>71.26000000000001</v>
      </c>
      <c r="N62" s="103" t="n">
        <v>14369.58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21.4524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201.65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201.65</v>
      </c>
      <c r="M65" s="100" t="n"/>
      <c r="N65" s="103" t="n">
        <v>14369.58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179.47</v>
      </c>
      <c r="M66" s="100" t="n"/>
      <c r="N66" s="112" t="n">
        <v>12788.93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82.68000000000001</v>
      </c>
      <c r="M67" s="100" t="n"/>
      <c r="N67" s="103" t="n">
        <v>5891.53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5" t="n">
        <v>463.8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0.6</v>
      </c>
      <c r="H69" s="95" t="n">
        <v>1</v>
      </c>
      <c r="I69" s="150" t="n">
        <v>0.6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90.69</v>
      </c>
      <c r="M70" s="101" t="n">
        <v>71.26000000000001</v>
      </c>
      <c r="N70" s="103" t="n">
        <v>6462.57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8" t="n">
        <v>9.648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90.69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90.69</v>
      </c>
      <c r="M73" s="100" t="n"/>
      <c r="N73" s="103" t="n">
        <v>6462.57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80.70999999999999</v>
      </c>
      <c r="M74" s="100" t="n"/>
      <c r="N74" s="112" t="n">
        <v>5751.69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37.18</v>
      </c>
      <c r="M75" s="100" t="n"/>
      <c r="N75" s="103" t="n">
        <v>2649.65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208.58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88" t="n"/>
      <c r="E77" s="88" t="n"/>
      <c r="F77" s="93" t="inlineStr">
        <is>
          <t>100 шт</t>
        </is>
      </c>
      <c r="G77" s="94" t="n">
        <v>0.44</v>
      </c>
      <c r="H77" s="95" t="n">
        <v>1</v>
      </c>
      <c r="I77" s="115" t="n">
        <v>0.44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59.22</v>
      </c>
      <c r="K78" s="102" t="n">
        <v>1.2</v>
      </c>
      <c r="L78" s="101" t="n">
        <v>31.27</v>
      </c>
      <c r="M78" s="101" t="n">
        <v>71.26000000000001</v>
      </c>
      <c r="N78" s="103" t="n">
        <v>2228.3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6.3</v>
      </c>
      <c r="H79" s="102" t="n">
        <v>1.2</v>
      </c>
      <c r="I79" s="119" t="n">
        <v>3.3264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31.27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31.27</v>
      </c>
      <c r="M81" s="100" t="n"/>
      <c r="N81" s="103" t="n">
        <v>2228.3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27.83</v>
      </c>
      <c r="M82" s="100" t="n"/>
      <c r="N82" s="112" t="n">
        <v>1983.19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12.82</v>
      </c>
      <c r="M83" s="100" t="n"/>
      <c r="N83" s="101" t="n">
        <v>913.6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5" t="n">
        <v>71.92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88" t="n"/>
      <c r="E85" s="88" t="n"/>
      <c r="F85" s="93" t="inlineStr">
        <is>
          <t>100 шт</t>
        </is>
      </c>
      <c r="G85" s="94" t="n">
        <v>0.23</v>
      </c>
      <c r="H85" s="95" t="n">
        <v>1</v>
      </c>
      <c r="I85" s="115" t="n">
        <v>0.23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115.62</v>
      </c>
      <c r="K86" s="102" t="n">
        <v>1.2</v>
      </c>
      <c r="L86" s="101" t="n">
        <v>31.91</v>
      </c>
      <c r="M86" s="101" t="n">
        <v>71.26000000000001</v>
      </c>
      <c r="N86" s="103" t="n">
        <v>2273.91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12.3</v>
      </c>
      <c r="H87" s="102" t="n">
        <v>1.2</v>
      </c>
      <c r="I87" s="119" t="n">
        <v>3.3948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31.91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1" t="n">
        <v>31.91</v>
      </c>
      <c r="M89" s="100" t="n"/>
      <c r="N89" s="103" t="n">
        <v>2273.91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28.4</v>
      </c>
      <c r="M90" s="100" t="n"/>
      <c r="N90" s="112" t="n">
        <v>2023.78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13.08</v>
      </c>
      <c r="M91" s="100" t="n"/>
      <c r="N91" s="101" t="n">
        <v>932.3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5" t="n">
        <v>73.39</v>
      </c>
      <c r="M92" s="113" t="n"/>
      <c r="N92" s="94" t="n"/>
    </row>
    <row r="93" ht="55.35" customHeight="1">
      <c r="A93" s="87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88" t="n"/>
      <c r="E93" s="88" t="n"/>
      <c r="F93" s="93" t="inlineStr">
        <is>
          <t>100 шт</t>
        </is>
      </c>
      <c r="G93" s="94" t="n">
        <v>0.07000000000000001</v>
      </c>
      <c r="H93" s="95" t="n">
        <v>1</v>
      </c>
      <c r="I93" s="115" t="n">
        <v>0.07000000000000001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154.16</v>
      </c>
      <c r="K94" s="102" t="n">
        <v>1.2</v>
      </c>
      <c r="L94" s="101" t="n">
        <v>12.95</v>
      </c>
      <c r="M94" s="101" t="n">
        <v>71.26000000000001</v>
      </c>
      <c r="N94" s="101" t="n">
        <v>922.8200000000001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7" t="n">
        <v>16.4</v>
      </c>
      <c r="H95" s="102" t="n">
        <v>1.2</v>
      </c>
      <c r="I95" s="119" t="n">
        <v>1.3776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12.95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88" t="n"/>
      <c r="E97" s="88" t="n"/>
      <c r="F97" s="99" t="n"/>
      <c r="G97" s="106" t="n"/>
      <c r="H97" s="106" t="n"/>
      <c r="I97" s="100" t="n"/>
      <c r="J97" s="100" t="n"/>
      <c r="K97" s="100" t="n"/>
      <c r="L97" s="101" t="n">
        <v>12.95</v>
      </c>
      <c r="M97" s="100" t="n"/>
      <c r="N97" s="101" t="n">
        <v>922.8200000000001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11.53</v>
      </c>
      <c r="M98" s="100" t="n"/>
      <c r="N98" s="151" t="n">
        <v>821.3099999999999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5.31</v>
      </c>
      <c r="M99" s="100" t="n"/>
      <c r="N99" s="101" t="n">
        <v>378.36</v>
      </c>
    </row>
    <row r="100" ht="19.35" customHeight="1">
      <c r="A100" s="96" t="n"/>
      <c r="B100" s="108" t="n"/>
      <c r="C100" s="87" t="inlineStr">
        <is>
          <t>Всего по позиции</t>
        </is>
      </c>
      <c r="D100" s="88" t="n"/>
      <c r="E100" s="88" t="n"/>
      <c r="F100" s="100" t="n"/>
      <c r="G100" s="106" t="n"/>
      <c r="H100" s="106" t="n"/>
      <c r="I100" s="113" t="n"/>
      <c r="J100" s="113" t="n"/>
      <c r="K100" s="113" t="n"/>
      <c r="L100" s="115" t="n">
        <v>29.79</v>
      </c>
      <c r="M100" s="113" t="n"/>
      <c r="N100" s="94" t="n"/>
    </row>
    <row r="101" ht="68.65000000000001" customHeight="1">
      <c r="A101" s="87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88" t="n"/>
      <c r="E101" s="88" t="n"/>
      <c r="F101" s="93" t="inlineStr">
        <is>
          <t>100 шт</t>
        </is>
      </c>
      <c r="G101" s="94" t="n">
        <v>3.93</v>
      </c>
      <c r="H101" s="95" t="n">
        <v>1</v>
      </c>
      <c r="I101" s="115" t="n">
        <v>3.93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115.44</v>
      </c>
      <c r="K102" s="102" t="n">
        <v>1.2</v>
      </c>
      <c r="L102" s="101" t="n">
        <v>544.42</v>
      </c>
      <c r="M102" s="101" t="n">
        <v>71.26000000000001</v>
      </c>
      <c r="N102" s="103" t="n">
        <v>38795.37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88" t="n"/>
      <c r="E103" s="88" t="n"/>
      <c r="F103" s="99" t="n"/>
      <c r="G103" s="99" t="n"/>
      <c r="H103" s="99" t="n"/>
      <c r="I103" s="100" t="n"/>
      <c r="J103" s="101" t="n">
        <v>655.4299999999999</v>
      </c>
      <c r="K103" s="102" t="n">
        <v>1.2</v>
      </c>
      <c r="L103" s="103" t="n">
        <v>3091.01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88" t="n"/>
      <c r="E104" s="88" t="n"/>
      <c r="F104" s="99" t="n"/>
      <c r="G104" s="99" t="n"/>
      <c r="H104" s="99" t="n"/>
      <c r="I104" s="100" t="n"/>
      <c r="J104" s="101" t="n">
        <v>114.62</v>
      </c>
      <c r="K104" s="102" t="n">
        <v>1.2</v>
      </c>
      <c r="L104" s="101" t="n">
        <v>540.55</v>
      </c>
      <c r="M104" s="101" t="n">
        <v>71.26000000000001</v>
      </c>
      <c r="N104" s="103" t="n">
        <v>38519.59</v>
      </c>
    </row>
    <row r="105" ht="19.35" customHeight="1">
      <c r="A105" s="96" t="n"/>
      <c r="B105" s="104" t="n"/>
      <c r="C105" s="98" t="inlineStr">
        <is>
          <t>ЗТ</t>
        </is>
      </c>
      <c r="D105" s="88" t="n"/>
      <c r="E105" s="88" t="n"/>
      <c r="F105" s="105" t="inlineStr">
        <is>
          <t>чел.-ч</t>
        </is>
      </c>
      <c r="G105" s="117" t="n">
        <v>14.8</v>
      </c>
      <c r="H105" s="102" t="n">
        <v>1.2</v>
      </c>
      <c r="I105" s="119" t="n">
        <v>69.7968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88" t="n"/>
      <c r="E106" s="88" t="n"/>
      <c r="F106" s="105" t="inlineStr">
        <is>
          <t>чел.-ч</t>
        </is>
      </c>
      <c r="G106" s="101" t="n">
        <v>8.49</v>
      </c>
      <c r="H106" s="102" t="n">
        <v>1.2</v>
      </c>
      <c r="I106" s="116" t="n">
        <v>40.03884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88" t="n"/>
      <c r="E107" s="88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3635.43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88" t="n"/>
      <c r="E108" s="88" t="n"/>
      <c r="F108" s="99" t="n"/>
      <c r="G108" s="106" t="n"/>
      <c r="H108" s="106" t="n"/>
      <c r="I108" s="100" t="n"/>
      <c r="J108" s="100" t="n"/>
      <c r="K108" s="100" t="n"/>
      <c r="L108" s="103" t="n">
        <v>1084.97</v>
      </c>
      <c r="M108" s="100" t="n"/>
      <c r="N108" s="103" t="n">
        <v>77314.96000000001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88" t="n"/>
      <c r="E109" s="88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1" t="n">
        <v>965.62</v>
      </c>
      <c r="M109" s="100" t="n"/>
      <c r="N109" s="112" t="n">
        <v>68810.31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88" t="n"/>
      <c r="E110" s="88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1" t="n">
        <v>444.84</v>
      </c>
      <c r="M110" s="100" t="n"/>
      <c r="N110" s="103" t="n">
        <v>31699.13</v>
      </c>
    </row>
    <row r="111" ht="19.35" customHeight="1">
      <c r="A111" s="96" t="n"/>
      <c r="B111" s="108" t="n"/>
      <c r="C111" s="87" t="inlineStr">
        <is>
          <t>Всего по позиции</t>
        </is>
      </c>
      <c r="D111" s="88" t="n"/>
      <c r="E111" s="88" t="n"/>
      <c r="F111" s="100" t="n"/>
      <c r="G111" s="106" t="n"/>
      <c r="H111" s="106" t="n"/>
      <c r="I111" s="113" t="n"/>
      <c r="J111" s="113" t="n"/>
      <c r="K111" s="113" t="n"/>
      <c r="L111" s="114" t="n">
        <v>5045.89</v>
      </c>
      <c r="M111" s="113" t="n"/>
      <c r="N111" s="94" t="n"/>
    </row>
    <row r="112" ht="55.35" customHeight="1">
      <c r="A112" s="87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88" t="n"/>
      <c r="E112" s="88" t="n"/>
      <c r="F112" s="93" t="inlineStr">
        <is>
          <t>100 шт</t>
        </is>
      </c>
      <c r="G112" s="94" t="n">
        <v>3.93</v>
      </c>
      <c r="H112" s="95" t="n">
        <v>1</v>
      </c>
      <c r="I112" s="115" t="n">
        <v>3.93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88" t="n"/>
      <c r="E113" s="88" t="n"/>
      <c r="F113" s="99" t="n"/>
      <c r="G113" s="99" t="n"/>
      <c r="H113" s="99" t="n"/>
      <c r="I113" s="100" t="n"/>
      <c r="J113" s="101" t="n">
        <v>28.94</v>
      </c>
      <c r="K113" s="102" t="n">
        <v>1.2</v>
      </c>
      <c r="L113" s="101" t="n">
        <v>136.48</v>
      </c>
      <c r="M113" s="101" t="n">
        <v>71.26000000000001</v>
      </c>
      <c r="N113" s="103" t="n">
        <v>9725.559999999999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88" t="n"/>
      <c r="E114" s="88" t="n"/>
      <c r="F114" s="99" t="n"/>
      <c r="G114" s="99" t="n"/>
      <c r="H114" s="99" t="n"/>
      <c r="I114" s="100" t="n"/>
      <c r="J114" s="101" t="n">
        <v>163.66</v>
      </c>
      <c r="K114" s="102" t="n">
        <v>1.2</v>
      </c>
      <c r="L114" s="101" t="n">
        <v>771.8200000000001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88" t="n"/>
      <c r="E115" s="88" t="n"/>
      <c r="F115" s="99" t="n"/>
      <c r="G115" s="99" t="n"/>
      <c r="H115" s="99" t="n"/>
      <c r="I115" s="100" t="n"/>
      <c r="J115" s="101" t="n">
        <v>28.62</v>
      </c>
      <c r="K115" s="102" t="n">
        <v>1.2</v>
      </c>
      <c r="L115" s="101" t="n">
        <v>134.97</v>
      </c>
      <c r="M115" s="101" t="n">
        <v>71.26000000000001</v>
      </c>
      <c r="N115" s="103" t="n">
        <v>9617.959999999999</v>
      </c>
    </row>
    <row r="116" ht="19.35" customHeight="1">
      <c r="A116" s="96" t="n"/>
      <c r="B116" s="104" t="n"/>
      <c r="C116" s="98" t="inlineStr">
        <is>
          <t>ЗТ</t>
        </is>
      </c>
      <c r="D116" s="88" t="n"/>
      <c r="E116" s="88" t="n"/>
      <c r="F116" s="105" t="inlineStr">
        <is>
          <t>чел.-ч</t>
        </is>
      </c>
      <c r="G116" s="101" t="n">
        <v>3.71</v>
      </c>
      <c r="H116" s="102" t="n">
        <v>1.2</v>
      </c>
      <c r="I116" s="116" t="n">
        <v>17.49636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88" t="n"/>
      <c r="E117" s="88" t="n"/>
      <c r="F117" s="105" t="inlineStr">
        <is>
          <t>чел.-ч</t>
        </is>
      </c>
      <c r="G117" s="101" t="n">
        <v>2.12</v>
      </c>
      <c r="H117" s="102" t="n">
        <v>1.2</v>
      </c>
      <c r="I117" s="116" t="n">
        <v>9.997920000000001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88" t="n"/>
      <c r="E118" s="88" t="n"/>
      <c r="F118" s="99" t="n"/>
      <c r="G118" s="106" t="n"/>
      <c r="H118" s="106" t="n"/>
      <c r="I118" s="100" t="n"/>
      <c r="J118" s="101" t="n">
        <v>192.6</v>
      </c>
      <c r="K118" s="100" t="n"/>
      <c r="L118" s="101" t="n">
        <v>908.3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88" t="n"/>
      <c r="E119" s="88" t="n"/>
      <c r="F119" s="99" t="n"/>
      <c r="G119" s="106" t="n"/>
      <c r="H119" s="106" t="n"/>
      <c r="I119" s="100" t="n"/>
      <c r="J119" s="100" t="n"/>
      <c r="K119" s="100" t="n"/>
      <c r="L119" s="101" t="n">
        <v>271.45</v>
      </c>
      <c r="M119" s="100" t="n"/>
      <c r="N119" s="103" t="n">
        <v>19343.52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88" t="n"/>
      <c r="E120" s="88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1" t="n">
        <v>241.59</v>
      </c>
      <c r="M120" s="100" t="n"/>
      <c r="N120" s="112" t="n">
        <v>17215.73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88" t="n"/>
      <c r="E121" s="88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1" t="n">
        <v>111.29</v>
      </c>
      <c r="M121" s="100" t="n"/>
      <c r="N121" s="103" t="n">
        <v>7930.84</v>
      </c>
    </row>
    <row r="122" ht="19.35" customHeight="1">
      <c r="A122" s="96" t="n"/>
      <c r="B122" s="108" t="n"/>
      <c r="C122" s="87" t="inlineStr">
        <is>
          <t>Всего по позиции</t>
        </is>
      </c>
      <c r="D122" s="88" t="n"/>
      <c r="E122" s="88" t="n"/>
      <c r="F122" s="100" t="n"/>
      <c r="G122" s="106" t="n"/>
      <c r="H122" s="106" t="n"/>
      <c r="I122" s="113" t="n"/>
      <c r="J122" s="113" t="n"/>
      <c r="K122" s="113" t="n"/>
      <c r="L122" s="114" t="n">
        <v>1261.18</v>
      </c>
      <c r="M122" s="113" t="n"/>
      <c r="N122" s="94" t="n"/>
    </row>
    <row r="123" ht="68.65000000000001" customHeight="1">
      <c r="A123" s="87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88" t="n"/>
      <c r="E123" s="88" t="n"/>
      <c r="F123" s="93" t="inlineStr">
        <is>
          <t>100 шт</t>
        </is>
      </c>
      <c r="G123" s="94" t="n">
        <v>2</v>
      </c>
      <c r="H123" s="95" t="n">
        <v>1</v>
      </c>
      <c r="I123" s="95" t="n">
        <v>2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88" t="n"/>
      <c r="E124" s="88" t="n"/>
      <c r="F124" s="99" t="n"/>
      <c r="G124" s="99" t="n"/>
      <c r="H124" s="99" t="n"/>
      <c r="I124" s="100" t="n"/>
      <c r="J124" s="101" t="n">
        <v>201.24</v>
      </c>
      <c r="K124" s="102" t="n">
        <v>1.2</v>
      </c>
      <c r="L124" s="101" t="n">
        <v>482.98</v>
      </c>
      <c r="M124" s="101" t="n">
        <v>71.26000000000001</v>
      </c>
      <c r="N124" s="103" t="n">
        <v>34417.15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88" t="n"/>
      <c r="E125" s="88" t="n"/>
      <c r="F125" s="99" t="n"/>
      <c r="G125" s="99" t="n"/>
      <c r="H125" s="99" t="n"/>
      <c r="I125" s="100" t="n"/>
      <c r="J125" s="103" t="n">
        <v>1142.56</v>
      </c>
      <c r="K125" s="102" t="n">
        <v>1.2</v>
      </c>
      <c r="L125" s="103" t="n">
        <v>2742.14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88" t="n"/>
      <c r="E126" s="88" t="n"/>
      <c r="F126" s="99" t="n"/>
      <c r="G126" s="99" t="n"/>
      <c r="H126" s="99" t="n"/>
      <c r="I126" s="100" t="n"/>
      <c r="J126" s="101" t="n">
        <v>199.8</v>
      </c>
      <c r="K126" s="102" t="n">
        <v>1.2</v>
      </c>
      <c r="L126" s="101" t="n">
        <v>479.52</v>
      </c>
      <c r="M126" s="101" t="n">
        <v>71.26000000000001</v>
      </c>
      <c r="N126" s="103" t="n">
        <v>34170.6</v>
      </c>
    </row>
    <row r="127" ht="19.35" customHeight="1">
      <c r="A127" s="96" t="n"/>
      <c r="B127" s="104" t="n"/>
      <c r="C127" s="98" t="inlineStr">
        <is>
          <t>ЗТ</t>
        </is>
      </c>
      <c r="D127" s="88" t="n"/>
      <c r="E127" s="88" t="n"/>
      <c r="F127" s="105" t="inlineStr">
        <is>
          <t>чел.-ч</t>
        </is>
      </c>
      <c r="G127" s="117" t="n">
        <v>25.8</v>
      </c>
      <c r="H127" s="102" t="n">
        <v>1.2</v>
      </c>
      <c r="I127" s="101" t="n">
        <v>61.92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88" t="n"/>
      <c r="E128" s="88" t="n"/>
      <c r="F128" s="105" t="inlineStr">
        <is>
          <t>чел.-ч</t>
        </is>
      </c>
      <c r="G128" s="117" t="n">
        <v>14.8</v>
      </c>
      <c r="H128" s="102" t="n">
        <v>1.2</v>
      </c>
      <c r="I128" s="101" t="n">
        <v>35.52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88" t="n"/>
      <c r="E129" s="88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3225.12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88" t="n"/>
      <c r="E130" s="88" t="n"/>
      <c r="F130" s="99" t="n"/>
      <c r="G130" s="106" t="n"/>
      <c r="H130" s="106" t="n"/>
      <c r="I130" s="100" t="n"/>
      <c r="J130" s="100" t="n"/>
      <c r="K130" s="100" t="n"/>
      <c r="L130" s="101" t="n">
        <v>962.5</v>
      </c>
      <c r="M130" s="100" t="n"/>
      <c r="N130" s="103" t="n">
        <v>68587.75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88" t="n"/>
      <c r="E131" s="88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1" t="n">
        <v>856.63</v>
      </c>
      <c r="M131" s="100" t="n"/>
      <c r="N131" s="112" t="n">
        <v>61043.1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88" t="n"/>
      <c r="E132" s="88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1" t="n">
        <v>394.63</v>
      </c>
      <c r="M132" s="100" t="n"/>
      <c r="N132" s="103" t="n">
        <v>28120.98</v>
      </c>
    </row>
    <row r="133" ht="19.35" customHeight="1">
      <c r="A133" s="96" t="n"/>
      <c r="B133" s="108" t="n"/>
      <c r="C133" s="87" t="inlineStr">
        <is>
          <t>Всего по позиции</t>
        </is>
      </c>
      <c r="D133" s="88" t="n"/>
      <c r="E133" s="88" t="n"/>
      <c r="F133" s="100" t="n"/>
      <c r="G133" s="106" t="n"/>
      <c r="H133" s="106" t="n"/>
      <c r="I133" s="113" t="n"/>
      <c r="J133" s="113" t="n"/>
      <c r="K133" s="113" t="n"/>
      <c r="L133" s="114" t="n">
        <v>4476.38</v>
      </c>
      <c r="M133" s="113" t="n"/>
      <c r="N133" s="94" t="n"/>
    </row>
    <row r="134" ht="55.35" customHeight="1">
      <c r="A134" s="87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88" t="n"/>
      <c r="E134" s="88" t="n"/>
      <c r="F134" s="93" t="inlineStr">
        <is>
          <t>100 шт</t>
        </is>
      </c>
      <c r="G134" s="94" t="n">
        <v>2</v>
      </c>
      <c r="H134" s="95" t="n">
        <v>1</v>
      </c>
      <c r="I134" s="95" t="n">
        <v>2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88" t="n"/>
      <c r="E135" s="88" t="n"/>
      <c r="F135" s="99" t="n"/>
      <c r="G135" s="99" t="n"/>
      <c r="H135" s="99" t="n"/>
      <c r="I135" s="100" t="n"/>
      <c r="J135" s="101" t="n">
        <v>58.34</v>
      </c>
      <c r="K135" s="102" t="n">
        <v>1.2</v>
      </c>
      <c r="L135" s="101" t="n">
        <v>140.02</v>
      </c>
      <c r="M135" s="101" t="n">
        <v>71.26000000000001</v>
      </c>
      <c r="N135" s="103" t="n">
        <v>9977.83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88" t="n"/>
      <c r="E136" s="88" t="n"/>
      <c r="F136" s="99" t="n"/>
      <c r="G136" s="99" t="n"/>
      <c r="H136" s="99" t="n"/>
      <c r="I136" s="100" t="n"/>
      <c r="J136" s="101" t="n">
        <v>330.42</v>
      </c>
      <c r="K136" s="102" t="n">
        <v>1.2</v>
      </c>
      <c r="L136" s="101" t="n">
        <v>793.01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88" t="n"/>
      <c r="E137" s="88" t="n"/>
      <c r="F137" s="99" t="n"/>
      <c r="G137" s="99" t="n"/>
      <c r="H137" s="99" t="n"/>
      <c r="I137" s="100" t="n"/>
      <c r="J137" s="101" t="n">
        <v>57.78</v>
      </c>
      <c r="K137" s="102" t="n">
        <v>1.2</v>
      </c>
      <c r="L137" s="101" t="n">
        <v>138.67</v>
      </c>
      <c r="M137" s="101" t="n">
        <v>71.26000000000001</v>
      </c>
      <c r="N137" s="103" t="n">
        <v>9881.620000000001</v>
      </c>
    </row>
    <row r="138" ht="19.35" customHeight="1">
      <c r="A138" s="96" t="n"/>
      <c r="B138" s="104" t="n"/>
      <c r="C138" s="98" t="inlineStr">
        <is>
          <t>ЗТ</t>
        </is>
      </c>
      <c r="D138" s="88" t="n"/>
      <c r="E138" s="88" t="n"/>
      <c r="F138" s="105" t="inlineStr">
        <is>
          <t>чел.-ч</t>
        </is>
      </c>
      <c r="G138" s="101" t="n">
        <v>7.48</v>
      </c>
      <c r="H138" s="102" t="n">
        <v>1.2</v>
      </c>
      <c r="I138" s="118" t="n">
        <v>17.952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88" t="n"/>
      <c r="E139" s="88" t="n"/>
      <c r="F139" s="105" t="inlineStr">
        <is>
          <t>чел.-ч</t>
        </is>
      </c>
      <c r="G139" s="101" t="n">
        <v>4.28</v>
      </c>
      <c r="H139" s="102" t="n">
        <v>1.2</v>
      </c>
      <c r="I139" s="118" t="n">
        <v>10.272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88" t="n"/>
      <c r="E140" s="88" t="n"/>
      <c r="F140" s="99" t="n"/>
      <c r="G140" s="106" t="n"/>
      <c r="H140" s="106" t="n"/>
      <c r="I140" s="100" t="n"/>
      <c r="J140" s="101" t="n">
        <v>388.76</v>
      </c>
      <c r="K140" s="100" t="n"/>
      <c r="L140" s="101" t="n">
        <v>933.03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88" t="n"/>
      <c r="E141" s="88" t="n"/>
      <c r="F141" s="99" t="n"/>
      <c r="G141" s="106" t="n"/>
      <c r="H141" s="106" t="n"/>
      <c r="I141" s="100" t="n"/>
      <c r="J141" s="100" t="n"/>
      <c r="K141" s="100" t="n"/>
      <c r="L141" s="101" t="n">
        <v>278.69</v>
      </c>
      <c r="M141" s="100" t="n"/>
      <c r="N141" s="103" t="n">
        <v>19859.45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88" t="n"/>
      <c r="E142" s="88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1" t="n">
        <v>248.03</v>
      </c>
      <c r="M142" s="100" t="n"/>
      <c r="N142" s="112" t="n">
        <v>17674.91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88" t="n"/>
      <c r="E143" s="88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1" t="n">
        <v>114.26</v>
      </c>
      <c r="M143" s="100" t="n"/>
      <c r="N143" s="103" t="n">
        <v>8142.37</v>
      </c>
    </row>
    <row r="144" ht="19.35" customHeight="1">
      <c r="A144" s="96" t="n"/>
      <c r="B144" s="108" t="n"/>
      <c r="C144" s="87" t="inlineStr">
        <is>
          <t>Всего по позиции</t>
        </is>
      </c>
      <c r="D144" s="88" t="n"/>
      <c r="E144" s="88" t="n"/>
      <c r="F144" s="100" t="n"/>
      <c r="G144" s="106" t="n"/>
      <c r="H144" s="106" t="n"/>
      <c r="I144" s="113" t="n"/>
      <c r="J144" s="113" t="n"/>
      <c r="K144" s="113" t="n"/>
      <c r="L144" s="114" t="n">
        <v>1295.32</v>
      </c>
      <c r="M144" s="113" t="n"/>
      <c r="N144" s="94" t="n"/>
    </row>
    <row r="145" ht="68.65000000000001" customHeight="1">
      <c r="A145" s="87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88" t="n"/>
      <c r="E145" s="88" t="n"/>
      <c r="F145" s="93" t="inlineStr">
        <is>
          <t>100 шт</t>
        </is>
      </c>
      <c r="G145" s="94" t="n">
        <v>0.67</v>
      </c>
      <c r="H145" s="95" t="n">
        <v>1</v>
      </c>
      <c r="I145" s="115" t="n">
        <v>0.67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88" t="n"/>
      <c r="E146" s="88" t="n"/>
      <c r="F146" s="99" t="n"/>
      <c r="G146" s="99" t="n"/>
      <c r="H146" s="99" t="n"/>
      <c r="I146" s="100" t="n"/>
      <c r="J146" s="101" t="n">
        <v>326.82</v>
      </c>
      <c r="K146" s="102" t="n">
        <v>1.2</v>
      </c>
      <c r="L146" s="101" t="n">
        <v>262.76</v>
      </c>
      <c r="M146" s="101" t="n">
        <v>71.26000000000001</v>
      </c>
      <c r="N146" s="103" t="n">
        <v>18724.28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88" t="n"/>
      <c r="E147" s="88" t="n"/>
      <c r="F147" s="99" t="n"/>
      <c r="G147" s="99" t="n"/>
      <c r="H147" s="99" t="n"/>
      <c r="I147" s="100" t="n"/>
      <c r="J147" s="103" t="n">
        <v>1852.8</v>
      </c>
      <c r="K147" s="102" t="n">
        <v>1.2</v>
      </c>
      <c r="L147" s="103" t="n">
        <v>1489.65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88" t="n"/>
      <c r="E148" s="88" t="n"/>
      <c r="F148" s="99" t="n"/>
      <c r="G148" s="99" t="n"/>
      <c r="H148" s="99" t="n"/>
      <c r="I148" s="100" t="n"/>
      <c r="J148" s="101" t="n">
        <v>324</v>
      </c>
      <c r="K148" s="102" t="n">
        <v>1.2</v>
      </c>
      <c r="L148" s="101" t="n">
        <v>260.5</v>
      </c>
      <c r="M148" s="101" t="n">
        <v>71.26000000000001</v>
      </c>
      <c r="N148" s="103" t="n">
        <v>18563.23</v>
      </c>
    </row>
    <row r="149" ht="19.35" customHeight="1">
      <c r="A149" s="96" t="n"/>
      <c r="B149" s="104" t="n"/>
      <c r="C149" s="98" t="inlineStr">
        <is>
          <t>ЗТ</t>
        </is>
      </c>
      <c r="D149" s="88" t="n"/>
      <c r="E149" s="88" t="n"/>
      <c r="F149" s="105" t="inlineStr">
        <is>
          <t>чел.-ч</t>
        </is>
      </c>
      <c r="G149" s="117" t="n">
        <v>41.9</v>
      </c>
      <c r="H149" s="102" t="n">
        <v>1.2</v>
      </c>
      <c r="I149" s="119" t="n">
        <v>33.6876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88" t="n"/>
      <c r="E150" s="88" t="n"/>
      <c r="F150" s="105" t="inlineStr">
        <is>
          <t>чел.-ч</t>
        </is>
      </c>
      <c r="G150" s="120" t="n">
        <v>24</v>
      </c>
      <c r="H150" s="102" t="n">
        <v>1.2</v>
      </c>
      <c r="I150" s="118" t="n">
        <v>19.296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88" t="n"/>
      <c r="E151" s="88" t="n"/>
      <c r="F151" s="99" t="n"/>
      <c r="G151" s="106" t="n"/>
      <c r="H151" s="106" t="n"/>
      <c r="I151" s="100" t="n"/>
      <c r="J151" s="103" t="n">
        <v>2179.62</v>
      </c>
      <c r="K151" s="100" t="n"/>
      <c r="L151" s="103" t="n">
        <v>1752.41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88" t="n"/>
      <c r="E152" s="88" t="n"/>
      <c r="F152" s="99" t="n"/>
      <c r="G152" s="106" t="n"/>
      <c r="H152" s="106" t="n"/>
      <c r="I152" s="100" t="n"/>
      <c r="J152" s="100" t="n"/>
      <c r="K152" s="100" t="n"/>
      <c r="L152" s="101" t="n">
        <v>523.26</v>
      </c>
      <c r="M152" s="100" t="n"/>
      <c r="N152" s="103" t="n">
        <v>37287.51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88" t="n"/>
      <c r="E153" s="88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1" t="n">
        <v>465.7</v>
      </c>
      <c r="M153" s="100" t="n"/>
      <c r="N153" s="112" t="n">
        <v>33185.88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88" t="n"/>
      <c r="E154" s="88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1" t="n">
        <v>214.54</v>
      </c>
      <c r="M154" s="100" t="n"/>
      <c r="N154" s="103" t="n">
        <v>15287.88</v>
      </c>
    </row>
    <row r="155" ht="19.35" customHeight="1">
      <c r="A155" s="96" t="n"/>
      <c r="B155" s="108" t="n"/>
      <c r="C155" s="87" t="inlineStr">
        <is>
          <t>Всего по позиции</t>
        </is>
      </c>
      <c r="D155" s="88" t="n"/>
      <c r="E155" s="88" t="n"/>
      <c r="F155" s="100" t="n"/>
      <c r="G155" s="106" t="n"/>
      <c r="H155" s="106" t="n"/>
      <c r="I155" s="113" t="n"/>
      <c r="J155" s="113" t="n"/>
      <c r="K155" s="113" t="n"/>
      <c r="L155" s="114" t="n">
        <v>2432.65</v>
      </c>
      <c r="M155" s="113" t="n"/>
      <c r="N155" s="94" t="n"/>
    </row>
    <row r="156" ht="55.35" customHeight="1">
      <c r="A156" s="87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88" t="n"/>
      <c r="E156" s="88" t="n"/>
      <c r="F156" s="93" t="inlineStr">
        <is>
          <t>100 шт</t>
        </is>
      </c>
      <c r="G156" s="94" t="n">
        <v>0.67</v>
      </c>
      <c r="H156" s="95" t="n">
        <v>1</v>
      </c>
      <c r="I156" s="115" t="n">
        <v>0.67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88" t="n"/>
      <c r="E157" s="88" t="n"/>
      <c r="F157" s="99" t="n"/>
      <c r="G157" s="99" t="n"/>
      <c r="H157" s="99" t="n"/>
      <c r="I157" s="100" t="n"/>
      <c r="J157" s="101" t="n">
        <v>93.59999999999999</v>
      </c>
      <c r="K157" s="102" t="n">
        <v>1.2</v>
      </c>
      <c r="L157" s="101" t="n">
        <v>75.25</v>
      </c>
      <c r="M157" s="101" t="n">
        <v>71.26000000000001</v>
      </c>
      <c r="N157" s="103" t="n">
        <v>5362.32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88" t="n"/>
      <c r="E158" s="88" t="n"/>
      <c r="F158" s="99" t="n"/>
      <c r="G158" s="99" t="n"/>
      <c r="H158" s="99" t="n"/>
      <c r="I158" s="100" t="n"/>
      <c r="J158" s="101" t="n">
        <v>531.14</v>
      </c>
      <c r="K158" s="102" t="n">
        <v>1.2</v>
      </c>
      <c r="L158" s="101" t="n">
        <v>427.04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88" t="n"/>
      <c r="E159" s="88" t="n"/>
      <c r="F159" s="99" t="n"/>
      <c r="G159" s="99" t="n"/>
      <c r="H159" s="99" t="n"/>
      <c r="I159" s="100" t="n"/>
      <c r="J159" s="101" t="n">
        <v>92.88</v>
      </c>
      <c r="K159" s="102" t="n">
        <v>1.2</v>
      </c>
      <c r="L159" s="101" t="n">
        <v>74.68000000000001</v>
      </c>
      <c r="M159" s="101" t="n">
        <v>71.26000000000001</v>
      </c>
      <c r="N159" s="103" t="n">
        <v>5321.7</v>
      </c>
    </row>
    <row r="160" ht="19.35" customHeight="1">
      <c r="A160" s="96" t="n"/>
      <c r="B160" s="104" t="n"/>
      <c r="C160" s="98" t="inlineStr">
        <is>
          <t>ЗТ</t>
        </is>
      </c>
      <c r="D160" s="88" t="n"/>
      <c r="E160" s="88" t="n"/>
      <c r="F160" s="105" t="inlineStr">
        <is>
          <t>чел.-ч</t>
        </is>
      </c>
      <c r="G160" s="120" t="n">
        <v>12</v>
      </c>
      <c r="H160" s="102" t="n">
        <v>1.2</v>
      </c>
      <c r="I160" s="118" t="n">
        <v>9.648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88" t="n"/>
      <c r="E161" s="88" t="n"/>
      <c r="F161" s="105" t="inlineStr">
        <is>
          <t>чел.-ч</t>
        </is>
      </c>
      <c r="G161" s="101" t="n">
        <v>6.88</v>
      </c>
      <c r="H161" s="102" t="n">
        <v>1.2</v>
      </c>
      <c r="I161" s="116" t="n">
        <v>5.53152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88" t="n"/>
      <c r="E162" s="88" t="n"/>
      <c r="F162" s="99" t="n"/>
      <c r="G162" s="106" t="n"/>
      <c r="H162" s="106" t="n"/>
      <c r="I162" s="100" t="n"/>
      <c r="J162" s="101" t="n">
        <v>624.74</v>
      </c>
      <c r="K162" s="100" t="n"/>
      <c r="L162" s="101" t="n">
        <v>502.29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88" t="n"/>
      <c r="E163" s="88" t="n"/>
      <c r="F163" s="99" t="n"/>
      <c r="G163" s="106" t="n"/>
      <c r="H163" s="106" t="n"/>
      <c r="I163" s="100" t="n"/>
      <c r="J163" s="100" t="n"/>
      <c r="K163" s="100" t="n"/>
      <c r="L163" s="101" t="n">
        <v>149.93</v>
      </c>
      <c r="M163" s="100" t="n"/>
      <c r="N163" s="103" t="n">
        <v>10684.02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88" t="n"/>
      <c r="E164" s="88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1" t="n">
        <v>133.44</v>
      </c>
      <c r="M164" s="100" t="n"/>
      <c r="N164" s="112" t="n">
        <v>9508.780000000001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88" t="n"/>
      <c r="E165" s="88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61.47</v>
      </c>
      <c r="M165" s="100" t="n"/>
      <c r="N165" s="103" t="n">
        <v>4380.45</v>
      </c>
    </row>
    <row r="166" ht="19.35" customHeight="1">
      <c r="A166" s="96" t="n"/>
      <c r="B166" s="108" t="n"/>
      <c r="C166" s="87" t="inlineStr">
        <is>
          <t>Всего по позиции</t>
        </is>
      </c>
      <c r="D166" s="88" t="n"/>
      <c r="E166" s="88" t="n"/>
      <c r="F166" s="100" t="n"/>
      <c r="G166" s="106" t="n"/>
      <c r="H166" s="106" t="n"/>
      <c r="I166" s="113" t="n"/>
      <c r="J166" s="113" t="n"/>
      <c r="K166" s="113" t="n"/>
      <c r="L166" s="115" t="n">
        <v>697.2</v>
      </c>
      <c r="M166" s="113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33945.99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19103.26</v>
      </c>
      <c r="M168" s="129" t="n"/>
      <c r="N168" s="128" t="n">
        <v>892677.27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9788.59</v>
      </c>
      <c r="M170" s="129" t="n"/>
      <c r="N170" s="128" t="n">
        <v>697534.9300000001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9314.67</v>
      </c>
      <c r="M171" s="129" t="n"/>
      <c r="N171" s="128" t="n">
        <v>195142.34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9314.67</v>
      </c>
      <c r="M173" s="129" t="n"/>
      <c r="N173" s="128" t="n">
        <v>195142.34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1628.89</v>
      </c>
      <c r="M175" s="129" t="n"/>
      <c r="N175" s="128" t="n">
        <v>116074.7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11417.48</v>
      </c>
      <c r="M176" s="129" t="n"/>
      <c r="N176" s="128" t="n">
        <v>813609.63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10161.56</v>
      </c>
      <c r="M177" s="129" t="n"/>
      <c r="N177" s="128" t="n">
        <v>724112.5699999999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4681.17</v>
      </c>
      <c r="M178" s="129" t="n"/>
      <c r="N178" s="128" t="n">
        <v>333579.94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33945.99</v>
      </c>
      <c r="M179" s="134" t="n"/>
      <c r="N179" s="123" t="n">
        <v>1950369.78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1159.29144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120.65628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33945.99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33945.99</v>
      </c>
      <c r="M185" s="129" t="n"/>
      <c r="N185" s="128" t="n">
        <v>1950369.78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19103.26</v>
      </c>
      <c r="M187" s="129" t="n"/>
      <c r="N187" s="128" t="n">
        <v>892677.27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9788.59</v>
      </c>
      <c r="M189" s="129" t="n"/>
      <c r="N189" s="128" t="n">
        <v>697534.9300000001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9314.67</v>
      </c>
      <c r="M190" s="129" t="n"/>
      <c r="N190" s="128" t="n">
        <v>195142.34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9314.67</v>
      </c>
      <c r="M191" s="129" t="n"/>
      <c r="N191" s="128" t="n">
        <v>195142.34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1628.89</v>
      </c>
      <c r="M192" s="129" t="n"/>
      <c r="N192" s="128" t="n">
        <v>116074.7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11417.48</v>
      </c>
      <c r="M193" s="129" t="n"/>
      <c r="N193" s="128" t="n">
        <v>813609.63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10161.56</v>
      </c>
      <c r="M194" s="129" t="n"/>
      <c r="N194" s="128" t="n">
        <v>724112.5699999999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4681.17</v>
      </c>
      <c r="M195" s="129" t="n"/>
      <c r="N195" s="128" t="n">
        <v>333579.94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33945.99</v>
      </c>
      <c r="M196" s="124" t="n"/>
      <c r="N196" s="123" t="n">
        <v>1950369.78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19103.26</v>
      </c>
      <c r="M197" s="129" t="n"/>
      <c r="N197" s="128" t="n">
        <v>892677.27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9788.59</v>
      </c>
      <c r="M199" s="129" t="n"/>
      <c r="N199" s="128" t="n">
        <v>697534.9300000001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9314.67</v>
      </c>
      <c r="M200" s="129" t="n"/>
      <c r="N200" s="128" t="n">
        <v>195142.34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9314.67</v>
      </c>
      <c r="M201" s="129" t="n"/>
      <c r="N201" s="128" t="n">
        <v>195142.34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1628.89</v>
      </c>
      <c r="M202" s="129" t="n"/>
      <c r="N202" s="128" t="n">
        <v>116074.7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11417.48</v>
      </c>
      <c r="M203" s="129" t="n"/>
      <c r="N203" s="128" t="n">
        <v>813609.63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10161.56</v>
      </c>
      <c r="M204" s="129" t="n"/>
      <c r="N204" s="128" t="n">
        <v>724112.5699999999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4681.17</v>
      </c>
      <c r="M205" s="129" t="n"/>
      <c r="N205" s="128" t="n">
        <v>333579.94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1159.29144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120.65628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H15:N15"/>
    <mergeCell ref="C51:E51"/>
    <mergeCell ref="C95:E9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4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02-33-12</t>
        </is>
      </c>
    </row>
    <row r="25" ht="19.35" customHeight="1">
      <c r="A25" s="56" t="inlineStr">
        <is>
          <t>33 ВЛ 500 кВ Зейская ГЭС - Амурская №2. Зейский р-он Ивановский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95.04000000000001</v>
      </c>
      <c r="M31" s="65" t="n">
        <v>1.33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218.59</v>
      </c>
      <c r="E32" s="72" t="inlineStr">
        <is>
          <t>(</t>
        </is>
      </c>
      <c r="F32" s="71" t="n">
        <v>3.07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159.15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218.59</v>
      </c>
      <c r="E34" s="72" t="inlineStr">
        <is>
          <t>(</t>
        </is>
      </c>
      <c r="F34" s="78" t="n">
        <v>3.07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138-151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3.49</v>
      </c>
      <c r="H44" s="95" t="n">
        <v>1</v>
      </c>
      <c r="I44" s="115" t="n">
        <v>3.49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376.22</v>
      </c>
      <c r="M46" s="101" t="n">
        <v>71.26000000000001</v>
      </c>
      <c r="N46" s="103" t="n">
        <v>26809.44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6" t="n">
        <v>44.89536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376.22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1" t="n">
        <v>376.22</v>
      </c>
      <c r="M49" s="100" t="n"/>
      <c r="N49" s="103" t="n">
        <v>26809.44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334.84</v>
      </c>
      <c r="M50" s="100" t="n"/>
      <c r="N50" s="112" t="n">
        <v>23860.4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154.25</v>
      </c>
      <c r="M51" s="100" t="n"/>
      <c r="N51" s="103" t="n">
        <v>10991.87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5" t="n">
        <v>865.3099999999999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1.77</v>
      </c>
      <c r="H53" s="95" t="n">
        <v>1</v>
      </c>
      <c r="I53" s="115" t="n">
        <v>1.77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549.64</v>
      </c>
      <c r="M55" s="101" t="n">
        <v>71.26000000000001</v>
      </c>
      <c r="N55" s="103" t="n">
        <v>39167.35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6" t="n">
        <v>65.58911999999999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549.64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1" t="n">
        <v>549.64</v>
      </c>
      <c r="M58" s="100" t="n"/>
      <c r="N58" s="103" t="n">
        <v>39167.35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489.18</v>
      </c>
      <c r="M59" s="100" t="n"/>
      <c r="N59" s="112" t="n">
        <v>34858.94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225.35</v>
      </c>
      <c r="M60" s="100" t="n"/>
      <c r="N60" s="103" t="n">
        <v>16058.61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4" t="n">
        <v>1264.17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0.6</v>
      </c>
      <c r="H62" s="95" t="n">
        <v>1</v>
      </c>
      <c r="I62" s="150" t="n">
        <v>0.6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234.1</v>
      </c>
      <c r="M64" s="101" t="n">
        <v>71.26000000000001</v>
      </c>
      <c r="N64" s="103" t="n">
        <v>16681.97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8" t="n">
        <v>27.936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234.1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234.1</v>
      </c>
      <c r="M67" s="100" t="n"/>
      <c r="N67" s="103" t="n">
        <v>16681.97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208.35</v>
      </c>
      <c r="M68" s="100" t="n"/>
      <c r="N68" s="112" t="n">
        <v>14846.95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95.98</v>
      </c>
      <c r="M69" s="100" t="n"/>
      <c r="N69" s="103" t="n">
        <v>6839.61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5" t="n">
        <v>538.4299999999999</v>
      </c>
      <c r="M70" s="113" t="n"/>
      <c r="N70" s="94" t="n"/>
    </row>
    <row r="71" ht="55.35" customHeight="1">
      <c r="A71" s="87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88" t="n"/>
      <c r="E71" s="88" t="n"/>
      <c r="F71" s="93" t="inlineStr">
        <is>
          <t>100 деревьев</t>
        </is>
      </c>
      <c r="G71" s="94" t="n">
        <v>0.44</v>
      </c>
      <c r="H71" s="95" t="n">
        <v>1</v>
      </c>
      <c r="I71" s="115" t="n">
        <v>0.44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55.58</v>
      </c>
      <c r="M73" s="101" t="n">
        <v>71.26000000000001</v>
      </c>
      <c r="N73" s="103" t="n">
        <v>3960.63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15.7</v>
      </c>
      <c r="H74" s="148" t="n">
        <v>0.96</v>
      </c>
      <c r="I74" s="116" t="n">
        <v>6.63168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55.58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1" t="n">
        <v>55.58</v>
      </c>
      <c r="M76" s="100" t="n"/>
      <c r="N76" s="103" t="n">
        <v>3960.63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49.47</v>
      </c>
      <c r="M77" s="100" t="n"/>
      <c r="N77" s="112" t="n">
        <v>3524.96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22.79</v>
      </c>
      <c r="M78" s="100" t="n"/>
      <c r="N78" s="103" t="n">
        <v>1623.86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5" t="n">
        <v>127.84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88" t="n"/>
      <c r="E80" s="88" t="n"/>
      <c r="F80" s="93" t="inlineStr">
        <is>
          <t>100 деревьев</t>
        </is>
      </c>
      <c r="G80" s="94" t="n">
        <v>0.23</v>
      </c>
      <c r="H80" s="95" t="n">
        <v>1</v>
      </c>
      <c r="I80" s="115" t="n">
        <v>0.23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84.93000000000001</v>
      </c>
      <c r="M82" s="101" t="n">
        <v>71.26000000000001</v>
      </c>
      <c r="N82" s="103" t="n">
        <v>6052.11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45.9</v>
      </c>
      <c r="H83" s="148" t="n">
        <v>0.96</v>
      </c>
      <c r="I83" s="116" t="n">
        <v>10.13472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84.93000000000001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1" t="n">
        <v>84.93000000000001</v>
      </c>
      <c r="M85" s="100" t="n"/>
      <c r="N85" s="103" t="n">
        <v>6052.11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75.59</v>
      </c>
      <c r="M86" s="100" t="n"/>
      <c r="N86" s="112" t="n">
        <v>5386.38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34.82</v>
      </c>
      <c r="M87" s="100" t="n"/>
      <c r="N87" s="103" t="n">
        <v>2481.37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5" t="n">
        <v>195.34</v>
      </c>
      <c r="M88" s="113" t="n"/>
      <c r="N88" s="94" t="n"/>
    </row>
    <row r="89" ht="55.35" customHeight="1">
      <c r="A89" s="87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88" t="n"/>
      <c r="E89" s="88" t="n"/>
      <c r="F89" s="93" t="inlineStr">
        <is>
          <t>100 деревьев</t>
        </is>
      </c>
      <c r="G89" s="94" t="n">
        <v>0.07000000000000001</v>
      </c>
      <c r="H89" s="95" t="n">
        <v>1</v>
      </c>
      <c r="I89" s="115" t="n">
        <v>0.07000000000000001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33.23</v>
      </c>
      <c r="M91" s="101" t="n">
        <v>71.26000000000001</v>
      </c>
      <c r="N91" s="103" t="n">
        <v>2367.97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20" t="n">
        <v>59</v>
      </c>
      <c r="H92" s="148" t="n">
        <v>0.96</v>
      </c>
      <c r="I92" s="119" t="n">
        <v>3.9648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33.23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88" t="n"/>
      <c r="E94" s="88" t="n"/>
      <c r="F94" s="99" t="n"/>
      <c r="G94" s="106" t="n"/>
      <c r="H94" s="106" t="n"/>
      <c r="I94" s="100" t="n"/>
      <c r="J94" s="100" t="n"/>
      <c r="K94" s="100" t="n"/>
      <c r="L94" s="101" t="n">
        <v>33.23</v>
      </c>
      <c r="M94" s="100" t="n"/>
      <c r="N94" s="103" t="n">
        <v>2367.97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29.57</v>
      </c>
      <c r="M95" s="100" t="n"/>
      <c r="N95" s="112" t="n">
        <v>2107.49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13.62</v>
      </c>
      <c r="M96" s="100" t="n"/>
      <c r="N96" s="101" t="n">
        <v>970.87</v>
      </c>
    </row>
    <row r="97" ht="19.35" customHeight="1">
      <c r="A97" s="96" t="n"/>
      <c r="B97" s="108" t="n"/>
      <c r="C97" s="87" t="inlineStr">
        <is>
          <t>Всего по позиции</t>
        </is>
      </c>
      <c r="D97" s="88" t="n"/>
      <c r="E97" s="88" t="n"/>
      <c r="F97" s="100" t="n"/>
      <c r="G97" s="106" t="n"/>
      <c r="H97" s="106" t="n"/>
      <c r="I97" s="113" t="n"/>
      <c r="J97" s="113" t="n"/>
      <c r="K97" s="113" t="n"/>
      <c r="L97" s="115" t="n">
        <v>76.42</v>
      </c>
      <c r="M97" s="113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3067.51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1333.7</v>
      </c>
      <c r="M99" s="129" t="n"/>
      <c r="N99" s="128" t="n">
        <v>95039.47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1333.7</v>
      </c>
      <c r="M101" s="129" t="n"/>
      <c r="N101" s="128" t="n">
        <v>95039.47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1333.7</v>
      </c>
      <c r="M107" s="129" t="n"/>
      <c r="N107" s="128" t="n">
        <v>95039.47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1187</v>
      </c>
      <c r="M108" s="129" t="n"/>
      <c r="N108" s="128" t="n">
        <v>84585.12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546.8099999999999</v>
      </c>
      <c r="M109" s="129" t="n"/>
      <c r="N109" s="128" t="n">
        <v>38966.19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3067.51</v>
      </c>
      <c r="M110" s="134" t="n"/>
      <c r="N110" s="123" t="n">
        <v>218590.78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159.15168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3067.51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3067.51</v>
      </c>
      <c r="M116" s="129" t="n"/>
      <c r="N116" s="128" t="n">
        <v>218590.78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1333.7</v>
      </c>
      <c r="M118" s="129" t="n"/>
      <c r="N118" s="128" t="n">
        <v>95039.47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1333.7</v>
      </c>
      <c r="M120" s="129" t="n"/>
      <c r="N120" s="128" t="n">
        <v>95039.47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1333.7</v>
      </c>
      <c r="M124" s="129" t="n"/>
      <c r="N124" s="128" t="n">
        <v>95039.47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1187</v>
      </c>
      <c r="M125" s="129" t="n"/>
      <c r="N125" s="128" t="n">
        <v>84585.12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546.8099999999999</v>
      </c>
      <c r="M126" s="129" t="n"/>
      <c r="N126" s="128" t="n">
        <v>38966.19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3067.51</v>
      </c>
      <c r="M127" s="124" t="n"/>
      <c r="N127" s="123" t="n">
        <v>218590.78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1333.7</v>
      </c>
      <c r="M128" s="129" t="n"/>
      <c r="N128" s="128" t="n">
        <v>95039.47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1333.7</v>
      </c>
      <c r="M130" s="129" t="n"/>
      <c r="N130" s="128" t="n">
        <v>95039.47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1333.7</v>
      </c>
      <c r="M134" s="129" t="n"/>
      <c r="N134" s="128" t="n">
        <v>95039.47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1187</v>
      </c>
      <c r="M135" s="129" t="n"/>
      <c r="N135" s="128" t="n">
        <v>84585.12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546.8099999999999</v>
      </c>
      <c r="M136" s="129" t="n"/>
      <c r="N136" s="128" t="n">
        <v>38966.19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159.15168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A17:G17"/>
    <mergeCell ref="C121:K121"/>
    <mergeCell ref="C134:K134"/>
    <mergeCell ref="H13:N13"/>
    <mergeCell ref="C144:F144"/>
    <mergeCell ref="C80:E80"/>
    <mergeCell ref="A30:N30"/>
    <mergeCell ref="C105:K105"/>
    <mergeCell ref="A19:G19"/>
    <mergeCell ref="H15:N15"/>
    <mergeCell ref="C51:E51"/>
    <mergeCell ref="C95:E9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13" min="0" max="16383" man="1"/>
  </rowBreaks>
</worksheet>
</file>

<file path=xl/worksheets/sheet15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6.2851562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02-33-13</t>
        </is>
      </c>
    </row>
    <row r="25" ht="19.35" customHeight="1">
      <c r="A25" s="56" t="inlineStr">
        <is>
          <t>33 ВЛ 500 кВ Зейская ГЭС - Амурская №2. Тыгдинское уч. л-во Магдагачинского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7678.24</v>
      </c>
      <c r="M31" s="65" t="n">
        <v>107.75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21517.91</v>
      </c>
      <c r="E32" s="72" t="inlineStr">
        <is>
          <t>(</t>
        </is>
      </c>
      <c r="F32" s="71" t="n">
        <v>375.28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12761.12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1345.19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21517.91</v>
      </c>
      <c r="E34" s="72" t="inlineStr">
        <is>
          <t>(</t>
        </is>
      </c>
      <c r="F34" s="78" t="n">
        <v>375.28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1828</v>
      </c>
      <c r="H44" s="95" t="n">
        <v>1</v>
      </c>
      <c r="I44" s="153" t="n">
        <v>1828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82896.14</v>
      </c>
      <c r="M45" s="101" t="n">
        <v>71.26000000000001</v>
      </c>
      <c r="N45" s="103" t="n">
        <v>5907178.94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2" t="n">
        <v>9717.647999999999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82896.14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82896.14</v>
      </c>
      <c r="M48" s="100" t="n"/>
      <c r="N48" s="103" t="n">
        <v>5907178.94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73777.56</v>
      </c>
      <c r="M49" s="100" t="n"/>
      <c r="N49" s="112" t="n">
        <v>5257389.26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33987.42</v>
      </c>
      <c r="M50" s="100" t="n"/>
      <c r="N50" s="103" t="n">
        <v>2421943.37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190661.12</v>
      </c>
      <c r="M51" s="113" t="n"/>
      <c r="N51" s="94" t="n"/>
    </row>
    <row r="52" ht="19.35" customHeight="1">
      <c r="A52" s="149" t="inlineStr">
        <is>
          <t>Пролет 239-257,265-329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34.38</v>
      </c>
      <c r="H53" s="95" t="n">
        <v>1</v>
      </c>
      <c r="I53" s="115" t="n">
        <v>34.38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3" t="n">
        <v>2020.31</v>
      </c>
      <c r="M54" s="101" t="n">
        <v>71.26000000000001</v>
      </c>
      <c r="N54" s="103" t="n">
        <v>143967.29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214.94376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3" t="n">
        <v>2020.31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3" t="n">
        <v>2020.31</v>
      </c>
      <c r="M57" s="100" t="n"/>
      <c r="N57" s="103" t="n">
        <v>143967.29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3" t="n">
        <v>1798.08</v>
      </c>
      <c r="M58" s="100" t="n"/>
      <c r="N58" s="112" t="n">
        <v>128130.89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828.33</v>
      </c>
      <c r="M59" s="100" t="n"/>
      <c r="N59" s="103" t="n">
        <v>59026.59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4" t="n">
        <v>4646.72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16.74</v>
      </c>
      <c r="H61" s="95" t="n">
        <v>1</v>
      </c>
      <c r="I61" s="115" t="n">
        <v>16.74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3" t="n">
        <v>1907.15</v>
      </c>
      <c r="M62" s="101" t="n">
        <v>71.26000000000001</v>
      </c>
      <c r="N62" s="103" t="n">
        <v>135903.51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202.8888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3" t="n">
        <v>1907.15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3" t="n">
        <v>1907.15</v>
      </c>
      <c r="M65" s="100" t="n"/>
      <c r="N65" s="103" t="n">
        <v>135903.51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3" t="n">
        <v>1697.36</v>
      </c>
      <c r="M66" s="100" t="n"/>
      <c r="N66" s="112" t="n">
        <v>120954.12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781.9299999999999</v>
      </c>
      <c r="M67" s="100" t="n"/>
      <c r="N67" s="103" t="n">
        <v>55720.44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4" t="n">
        <v>4386.44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5.85</v>
      </c>
      <c r="H69" s="95" t="n">
        <v>1</v>
      </c>
      <c r="I69" s="115" t="n">
        <v>5.85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884.24</v>
      </c>
      <c r="M70" s="101" t="n">
        <v>71.26000000000001</v>
      </c>
      <c r="N70" s="103" t="n">
        <v>63010.94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8" t="n">
        <v>94.068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884.24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884.24</v>
      </c>
      <c r="M73" s="100" t="n"/>
      <c r="N73" s="103" t="n">
        <v>63010.94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786.97</v>
      </c>
      <c r="M74" s="100" t="n"/>
      <c r="N74" s="112" t="n">
        <v>56079.74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362.54</v>
      </c>
      <c r="M75" s="100" t="n"/>
      <c r="N75" s="103" t="n">
        <v>25834.49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4" t="n">
        <v>2033.75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88" t="n"/>
      <c r="E77" s="88" t="n"/>
      <c r="F77" s="93" t="inlineStr">
        <is>
          <t>100 шт</t>
        </is>
      </c>
      <c r="G77" s="94" t="n">
        <v>10.37</v>
      </c>
      <c r="H77" s="95" t="n">
        <v>1</v>
      </c>
      <c r="I77" s="115" t="n">
        <v>10.37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59.22</v>
      </c>
      <c r="K78" s="102" t="n">
        <v>1.2</v>
      </c>
      <c r="L78" s="101" t="n">
        <v>736.9299999999999</v>
      </c>
      <c r="M78" s="101" t="n">
        <v>71.26000000000001</v>
      </c>
      <c r="N78" s="103" t="n">
        <v>52513.63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6.3</v>
      </c>
      <c r="H79" s="102" t="n">
        <v>1.2</v>
      </c>
      <c r="I79" s="119" t="n">
        <v>78.3972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736.9299999999999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736.9299999999999</v>
      </c>
      <c r="M81" s="100" t="n"/>
      <c r="N81" s="103" t="n">
        <v>52513.63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655.87</v>
      </c>
      <c r="M82" s="100" t="n"/>
      <c r="N82" s="112" t="n">
        <v>46737.13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302.14</v>
      </c>
      <c r="M83" s="100" t="n"/>
      <c r="N83" s="103" t="n">
        <v>21530.59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4" t="n">
        <v>1694.94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88" t="n"/>
      <c r="E85" s="88" t="n"/>
      <c r="F85" s="93" t="inlineStr">
        <is>
          <t>100 шт</t>
        </is>
      </c>
      <c r="G85" s="94" t="n">
        <v>5.07</v>
      </c>
      <c r="H85" s="95" t="n">
        <v>1</v>
      </c>
      <c r="I85" s="115" t="n">
        <v>5.07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115.62</v>
      </c>
      <c r="K86" s="102" t="n">
        <v>1.2</v>
      </c>
      <c r="L86" s="101" t="n">
        <v>703.4299999999999</v>
      </c>
      <c r="M86" s="101" t="n">
        <v>71.26000000000001</v>
      </c>
      <c r="N86" s="103" t="n">
        <v>50126.42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12.3</v>
      </c>
      <c r="H87" s="102" t="n">
        <v>1.2</v>
      </c>
      <c r="I87" s="119" t="n">
        <v>74.83320000000001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703.4299999999999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1" t="n">
        <v>703.4299999999999</v>
      </c>
      <c r="M89" s="100" t="n"/>
      <c r="N89" s="103" t="n">
        <v>50126.42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626.05</v>
      </c>
      <c r="M90" s="100" t="n"/>
      <c r="N90" s="112" t="n">
        <v>44612.51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288.41</v>
      </c>
      <c r="M91" s="100" t="n"/>
      <c r="N91" s="103" t="n">
        <v>20551.83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4" t="n">
        <v>1617.89</v>
      </c>
      <c r="M92" s="113" t="n"/>
      <c r="N92" s="94" t="n"/>
    </row>
    <row r="93" ht="55.35" customHeight="1">
      <c r="A93" s="87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88" t="n"/>
      <c r="E93" s="88" t="n"/>
      <c r="F93" s="93" t="inlineStr">
        <is>
          <t>100 шт</t>
        </is>
      </c>
      <c r="G93" s="94" t="n">
        <v>1.6</v>
      </c>
      <c r="H93" s="95" t="n">
        <v>1</v>
      </c>
      <c r="I93" s="150" t="n">
        <v>1.6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154.16</v>
      </c>
      <c r="K94" s="102" t="n">
        <v>1.2</v>
      </c>
      <c r="L94" s="101" t="n">
        <v>295.99</v>
      </c>
      <c r="M94" s="101" t="n">
        <v>71.26000000000001</v>
      </c>
      <c r="N94" s="103" t="n">
        <v>21092.25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7" t="n">
        <v>16.4</v>
      </c>
      <c r="H95" s="102" t="n">
        <v>1.2</v>
      </c>
      <c r="I95" s="118" t="n">
        <v>31.488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295.99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88" t="n"/>
      <c r="E97" s="88" t="n"/>
      <c r="F97" s="99" t="n"/>
      <c r="G97" s="106" t="n"/>
      <c r="H97" s="106" t="n"/>
      <c r="I97" s="100" t="n"/>
      <c r="J97" s="100" t="n"/>
      <c r="K97" s="100" t="n"/>
      <c r="L97" s="101" t="n">
        <v>295.99</v>
      </c>
      <c r="M97" s="100" t="n"/>
      <c r="N97" s="103" t="n">
        <v>21092.25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263.43</v>
      </c>
      <c r="M98" s="100" t="n"/>
      <c r="N98" s="112" t="n">
        <v>18772.1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121.36</v>
      </c>
      <c r="M99" s="100" t="n"/>
      <c r="N99" s="103" t="n">
        <v>8647.82</v>
      </c>
    </row>
    <row r="100" ht="19.35" customHeight="1">
      <c r="A100" s="96" t="n"/>
      <c r="B100" s="108" t="n"/>
      <c r="C100" s="87" t="inlineStr">
        <is>
          <t>Всего по позиции</t>
        </is>
      </c>
      <c r="D100" s="88" t="n"/>
      <c r="E100" s="88" t="n"/>
      <c r="F100" s="100" t="n"/>
      <c r="G100" s="106" t="n"/>
      <c r="H100" s="106" t="n"/>
      <c r="I100" s="113" t="n"/>
      <c r="J100" s="113" t="n"/>
      <c r="K100" s="113" t="n"/>
      <c r="L100" s="115" t="n">
        <v>680.78</v>
      </c>
      <c r="M100" s="113" t="n"/>
      <c r="N100" s="94" t="n"/>
    </row>
    <row r="101" ht="68.65000000000001" customHeight="1">
      <c r="A101" s="87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88" t="n"/>
      <c r="E101" s="88" t="n"/>
      <c r="F101" s="93" t="inlineStr">
        <is>
          <t>100 шт</t>
        </is>
      </c>
      <c r="G101" s="94" t="n">
        <v>44.75</v>
      </c>
      <c r="H101" s="95" t="n">
        <v>1</v>
      </c>
      <c r="I101" s="115" t="n">
        <v>44.75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115.44</v>
      </c>
      <c r="K102" s="102" t="n">
        <v>1.2</v>
      </c>
      <c r="L102" s="103" t="n">
        <v>6199.13</v>
      </c>
      <c r="M102" s="101" t="n">
        <v>71.26000000000001</v>
      </c>
      <c r="N102" s="103" t="n">
        <v>441750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88" t="n"/>
      <c r="E103" s="88" t="n"/>
      <c r="F103" s="99" t="n"/>
      <c r="G103" s="99" t="n"/>
      <c r="H103" s="99" t="n"/>
      <c r="I103" s="100" t="n"/>
      <c r="J103" s="101" t="n">
        <v>655.4299999999999</v>
      </c>
      <c r="K103" s="102" t="n">
        <v>1.2</v>
      </c>
      <c r="L103" s="103" t="n">
        <v>35196.59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88" t="n"/>
      <c r="E104" s="88" t="n"/>
      <c r="F104" s="99" t="n"/>
      <c r="G104" s="99" t="n"/>
      <c r="H104" s="99" t="n"/>
      <c r="I104" s="100" t="n"/>
      <c r="J104" s="101" t="n">
        <v>114.62</v>
      </c>
      <c r="K104" s="102" t="n">
        <v>1.2</v>
      </c>
      <c r="L104" s="103" t="n">
        <v>6155.09</v>
      </c>
      <c r="M104" s="101" t="n">
        <v>71.26000000000001</v>
      </c>
      <c r="N104" s="103" t="n">
        <v>438611.71</v>
      </c>
    </row>
    <row r="105" ht="19.35" customHeight="1">
      <c r="A105" s="96" t="n"/>
      <c r="B105" s="104" t="n"/>
      <c r="C105" s="98" t="inlineStr">
        <is>
          <t>ЗТ</t>
        </is>
      </c>
      <c r="D105" s="88" t="n"/>
      <c r="E105" s="88" t="n"/>
      <c r="F105" s="105" t="inlineStr">
        <is>
          <t>чел.-ч</t>
        </is>
      </c>
      <c r="G105" s="117" t="n">
        <v>14.8</v>
      </c>
      <c r="H105" s="102" t="n">
        <v>1.2</v>
      </c>
      <c r="I105" s="101" t="n">
        <v>794.76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88" t="n"/>
      <c r="E106" s="88" t="n"/>
      <c r="F106" s="105" t="inlineStr">
        <is>
          <t>чел.-ч</t>
        </is>
      </c>
      <c r="G106" s="101" t="n">
        <v>8.49</v>
      </c>
      <c r="H106" s="102" t="n">
        <v>1.2</v>
      </c>
      <c r="I106" s="118" t="n">
        <v>455.913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88" t="n"/>
      <c r="E107" s="88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41395.72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88" t="n"/>
      <c r="E108" s="88" t="n"/>
      <c r="F108" s="99" t="n"/>
      <c r="G108" s="106" t="n"/>
      <c r="H108" s="106" t="n"/>
      <c r="I108" s="100" t="n"/>
      <c r="J108" s="100" t="n"/>
      <c r="K108" s="100" t="n"/>
      <c r="L108" s="103" t="n">
        <v>12354.22</v>
      </c>
      <c r="M108" s="100" t="n"/>
      <c r="N108" s="103" t="n">
        <v>880361.71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88" t="n"/>
      <c r="E109" s="88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3" t="n">
        <v>10995.26</v>
      </c>
      <c r="M109" s="100" t="n"/>
      <c r="N109" s="112" t="n">
        <v>783521.92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88" t="n"/>
      <c r="E110" s="88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3" t="n">
        <v>5065.23</v>
      </c>
      <c r="M110" s="100" t="n"/>
      <c r="N110" s="103" t="n">
        <v>360948.3</v>
      </c>
    </row>
    <row r="111" ht="19.35" customHeight="1">
      <c r="A111" s="96" t="n"/>
      <c r="B111" s="108" t="n"/>
      <c r="C111" s="87" t="inlineStr">
        <is>
          <t>Всего по позиции</t>
        </is>
      </c>
      <c r="D111" s="88" t="n"/>
      <c r="E111" s="88" t="n"/>
      <c r="F111" s="100" t="n"/>
      <c r="G111" s="106" t="n"/>
      <c r="H111" s="106" t="n"/>
      <c r="I111" s="113" t="n"/>
      <c r="J111" s="113" t="n"/>
      <c r="K111" s="113" t="n"/>
      <c r="L111" s="114" t="n">
        <v>57456.21</v>
      </c>
      <c r="M111" s="113" t="n"/>
      <c r="N111" s="94" t="n"/>
    </row>
    <row r="112" ht="55.35" customHeight="1">
      <c r="A112" s="87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88" t="n"/>
      <c r="E112" s="88" t="n"/>
      <c r="F112" s="93" t="inlineStr">
        <is>
          <t>100 шт</t>
        </is>
      </c>
      <c r="G112" s="94" t="n">
        <v>44.75</v>
      </c>
      <c r="H112" s="95" t="n">
        <v>1</v>
      </c>
      <c r="I112" s="115" t="n">
        <v>44.75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88" t="n"/>
      <c r="E113" s="88" t="n"/>
      <c r="F113" s="99" t="n"/>
      <c r="G113" s="99" t="n"/>
      <c r="H113" s="99" t="n"/>
      <c r="I113" s="100" t="n"/>
      <c r="J113" s="101" t="n">
        <v>28.94</v>
      </c>
      <c r="K113" s="102" t="n">
        <v>1.2</v>
      </c>
      <c r="L113" s="103" t="n">
        <v>1554.08</v>
      </c>
      <c r="M113" s="101" t="n">
        <v>71.26000000000001</v>
      </c>
      <c r="N113" s="103" t="n">
        <v>110743.74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88" t="n"/>
      <c r="E114" s="88" t="n"/>
      <c r="F114" s="99" t="n"/>
      <c r="G114" s="99" t="n"/>
      <c r="H114" s="99" t="n"/>
      <c r="I114" s="100" t="n"/>
      <c r="J114" s="101" t="n">
        <v>163.66</v>
      </c>
      <c r="K114" s="102" t="n">
        <v>1.2</v>
      </c>
      <c r="L114" s="103" t="n">
        <v>8788.540000000001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88" t="n"/>
      <c r="E115" s="88" t="n"/>
      <c r="F115" s="99" t="n"/>
      <c r="G115" s="99" t="n"/>
      <c r="H115" s="99" t="n"/>
      <c r="I115" s="100" t="n"/>
      <c r="J115" s="101" t="n">
        <v>28.62</v>
      </c>
      <c r="K115" s="102" t="n">
        <v>1.2</v>
      </c>
      <c r="L115" s="103" t="n">
        <v>1536.89</v>
      </c>
      <c r="M115" s="101" t="n">
        <v>71.26000000000001</v>
      </c>
      <c r="N115" s="103" t="n">
        <v>109518.78</v>
      </c>
    </row>
    <row r="116" ht="19.35" customHeight="1">
      <c r="A116" s="96" t="n"/>
      <c r="B116" s="104" t="n"/>
      <c r="C116" s="98" t="inlineStr">
        <is>
          <t>ЗТ</t>
        </is>
      </c>
      <c r="D116" s="88" t="n"/>
      <c r="E116" s="88" t="n"/>
      <c r="F116" s="105" t="inlineStr">
        <is>
          <t>чел.-ч</t>
        </is>
      </c>
      <c r="G116" s="101" t="n">
        <v>3.71</v>
      </c>
      <c r="H116" s="102" t="n">
        <v>1.2</v>
      </c>
      <c r="I116" s="118" t="n">
        <v>199.227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88" t="n"/>
      <c r="E117" s="88" t="n"/>
      <c r="F117" s="105" t="inlineStr">
        <is>
          <t>чел.-ч</t>
        </is>
      </c>
      <c r="G117" s="101" t="n">
        <v>2.12</v>
      </c>
      <c r="H117" s="102" t="n">
        <v>1.2</v>
      </c>
      <c r="I117" s="118" t="n">
        <v>113.844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88" t="n"/>
      <c r="E118" s="88" t="n"/>
      <c r="F118" s="99" t="n"/>
      <c r="G118" s="106" t="n"/>
      <c r="H118" s="106" t="n"/>
      <c r="I118" s="100" t="n"/>
      <c r="J118" s="101" t="n">
        <v>192.6</v>
      </c>
      <c r="K118" s="100" t="n"/>
      <c r="L118" s="103" t="n">
        <v>10342.62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88" t="n"/>
      <c r="E119" s="88" t="n"/>
      <c r="F119" s="99" t="n"/>
      <c r="G119" s="106" t="n"/>
      <c r="H119" s="106" t="n"/>
      <c r="I119" s="100" t="n"/>
      <c r="J119" s="100" t="n"/>
      <c r="K119" s="100" t="n"/>
      <c r="L119" s="103" t="n">
        <v>3090.97</v>
      </c>
      <c r="M119" s="100" t="n"/>
      <c r="N119" s="103" t="n">
        <v>220262.52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88" t="n"/>
      <c r="E120" s="88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3" t="n">
        <v>2750.96</v>
      </c>
      <c r="M120" s="100" t="n"/>
      <c r="N120" s="112" t="n">
        <v>196033.64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88" t="n"/>
      <c r="E121" s="88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3" t="n">
        <v>1267.3</v>
      </c>
      <c r="M121" s="100" t="n"/>
      <c r="N121" s="103" t="n">
        <v>90307.63</v>
      </c>
    </row>
    <row r="122" ht="19.35" customHeight="1">
      <c r="A122" s="96" t="n"/>
      <c r="B122" s="108" t="n"/>
      <c r="C122" s="87" t="inlineStr">
        <is>
          <t>Всего по позиции</t>
        </is>
      </c>
      <c r="D122" s="88" t="n"/>
      <c r="E122" s="88" t="n"/>
      <c r="F122" s="100" t="n"/>
      <c r="G122" s="106" t="n"/>
      <c r="H122" s="106" t="n"/>
      <c r="I122" s="113" t="n"/>
      <c r="J122" s="113" t="n"/>
      <c r="K122" s="113" t="n"/>
      <c r="L122" s="114" t="n">
        <v>14360.88</v>
      </c>
      <c r="M122" s="113" t="n"/>
      <c r="N122" s="94" t="n"/>
    </row>
    <row r="123" ht="68.65000000000001" customHeight="1">
      <c r="A123" s="87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88" t="n"/>
      <c r="E123" s="88" t="n"/>
      <c r="F123" s="93" t="inlineStr">
        <is>
          <t>100 шт</t>
        </is>
      </c>
      <c r="G123" s="94" t="n">
        <v>21.81</v>
      </c>
      <c r="H123" s="95" t="n">
        <v>1</v>
      </c>
      <c r="I123" s="115" t="n">
        <v>21.81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88" t="n"/>
      <c r="E124" s="88" t="n"/>
      <c r="F124" s="99" t="n"/>
      <c r="G124" s="99" t="n"/>
      <c r="H124" s="99" t="n"/>
      <c r="I124" s="100" t="n"/>
      <c r="J124" s="101" t="n">
        <v>201.24</v>
      </c>
      <c r="K124" s="102" t="n">
        <v>1.2</v>
      </c>
      <c r="L124" s="103" t="n">
        <v>5266.85</v>
      </c>
      <c r="M124" s="101" t="n">
        <v>71.26000000000001</v>
      </c>
      <c r="N124" s="103" t="n">
        <v>375315.73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88" t="n"/>
      <c r="E125" s="88" t="n"/>
      <c r="F125" s="99" t="n"/>
      <c r="G125" s="99" t="n"/>
      <c r="H125" s="99" t="n"/>
      <c r="I125" s="100" t="n"/>
      <c r="J125" s="103" t="n">
        <v>1142.56</v>
      </c>
      <c r="K125" s="102" t="n">
        <v>1.2</v>
      </c>
      <c r="L125" s="103" t="n">
        <v>29903.08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88" t="n"/>
      <c r="E126" s="88" t="n"/>
      <c r="F126" s="99" t="n"/>
      <c r="G126" s="99" t="n"/>
      <c r="H126" s="99" t="n"/>
      <c r="I126" s="100" t="n"/>
      <c r="J126" s="101" t="n">
        <v>199.8</v>
      </c>
      <c r="K126" s="102" t="n">
        <v>1.2</v>
      </c>
      <c r="L126" s="103" t="n">
        <v>5229.17</v>
      </c>
      <c r="M126" s="101" t="n">
        <v>71.26000000000001</v>
      </c>
      <c r="N126" s="103" t="n">
        <v>372630.65</v>
      </c>
    </row>
    <row r="127" ht="19.35" customHeight="1">
      <c r="A127" s="96" t="n"/>
      <c r="B127" s="104" t="n"/>
      <c r="C127" s="98" t="inlineStr">
        <is>
          <t>ЗТ</t>
        </is>
      </c>
      <c r="D127" s="88" t="n"/>
      <c r="E127" s="88" t="n"/>
      <c r="F127" s="105" t="inlineStr">
        <is>
          <t>чел.-ч</t>
        </is>
      </c>
      <c r="G127" s="117" t="n">
        <v>25.8</v>
      </c>
      <c r="H127" s="102" t="n">
        <v>1.2</v>
      </c>
      <c r="I127" s="119" t="n">
        <v>675.2376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88" t="n"/>
      <c r="E128" s="88" t="n"/>
      <c r="F128" s="105" t="inlineStr">
        <is>
          <t>чел.-ч</t>
        </is>
      </c>
      <c r="G128" s="117" t="n">
        <v>14.8</v>
      </c>
      <c r="H128" s="102" t="n">
        <v>1.2</v>
      </c>
      <c r="I128" s="119" t="n">
        <v>387.3456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88" t="n"/>
      <c r="E129" s="88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35169.93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88" t="n"/>
      <c r="E130" s="88" t="n"/>
      <c r="F130" s="99" t="n"/>
      <c r="G130" s="106" t="n"/>
      <c r="H130" s="106" t="n"/>
      <c r="I130" s="100" t="n"/>
      <c r="J130" s="100" t="n"/>
      <c r="K130" s="100" t="n"/>
      <c r="L130" s="103" t="n">
        <v>10496.02</v>
      </c>
      <c r="M130" s="100" t="n"/>
      <c r="N130" s="103" t="n">
        <v>747946.38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88" t="n"/>
      <c r="E131" s="88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3" t="n">
        <v>9341.459999999999</v>
      </c>
      <c r="M131" s="100" t="n"/>
      <c r="N131" s="112" t="n">
        <v>665672.28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88" t="n"/>
      <c r="E132" s="88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3" t="n">
        <v>4303.37</v>
      </c>
      <c r="M132" s="100" t="n"/>
      <c r="N132" s="103" t="n">
        <v>306658.02</v>
      </c>
    </row>
    <row r="133" ht="19.35" customHeight="1">
      <c r="A133" s="96" t="n"/>
      <c r="B133" s="108" t="n"/>
      <c r="C133" s="87" t="inlineStr">
        <is>
          <t>Всего по позиции</t>
        </is>
      </c>
      <c r="D133" s="88" t="n"/>
      <c r="E133" s="88" t="n"/>
      <c r="F133" s="100" t="n"/>
      <c r="G133" s="106" t="n"/>
      <c r="H133" s="106" t="n"/>
      <c r="I133" s="113" t="n"/>
      <c r="J133" s="113" t="n"/>
      <c r="K133" s="113" t="n"/>
      <c r="L133" s="114" t="n">
        <v>48814.76</v>
      </c>
      <c r="M133" s="113" t="n"/>
      <c r="N133" s="94" t="n"/>
    </row>
    <row r="134" ht="55.35" customHeight="1">
      <c r="A134" s="87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88" t="n"/>
      <c r="E134" s="88" t="n"/>
      <c r="F134" s="93" t="inlineStr">
        <is>
          <t>100 шт</t>
        </is>
      </c>
      <c r="G134" s="94" t="n">
        <v>21.81</v>
      </c>
      <c r="H134" s="95" t="n">
        <v>1</v>
      </c>
      <c r="I134" s="115" t="n">
        <v>21.81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88" t="n"/>
      <c r="E135" s="88" t="n"/>
      <c r="F135" s="99" t="n"/>
      <c r="G135" s="99" t="n"/>
      <c r="H135" s="99" t="n"/>
      <c r="I135" s="100" t="n"/>
      <c r="J135" s="101" t="n">
        <v>58.34</v>
      </c>
      <c r="K135" s="102" t="n">
        <v>1.2</v>
      </c>
      <c r="L135" s="103" t="n">
        <v>1526.87</v>
      </c>
      <c r="M135" s="101" t="n">
        <v>71.26000000000001</v>
      </c>
      <c r="N135" s="103" t="n">
        <v>108804.76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88" t="n"/>
      <c r="E136" s="88" t="n"/>
      <c r="F136" s="99" t="n"/>
      <c r="G136" s="99" t="n"/>
      <c r="H136" s="99" t="n"/>
      <c r="I136" s="100" t="n"/>
      <c r="J136" s="101" t="n">
        <v>330.42</v>
      </c>
      <c r="K136" s="102" t="n">
        <v>1.2</v>
      </c>
      <c r="L136" s="103" t="n">
        <v>8647.75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88" t="n"/>
      <c r="E137" s="88" t="n"/>
      <c r="F137" s="99" t="n"/>
      <c r="G137" s="99" t="n"/>
      <c r="H137" s="99" t="n"/>
      <c r="I137" s="100" t="n"/>
      <c r="J137" s="101" t="n">
        <v>57.78</v>
      </c>
      <c r="K137" s="102" t="n">
        <v>1.2</v>
      </c>
      <c r="L137" s="103" t="n">
        <v>1512.22</v>
      </c>
      <c r="M137" s="101" t="n">
        <v>71.26000000000001</v>
      </c>
      <c r="N137" s="103" t="n">
        <v>107760.8</v>
      </c>
    </row>
    <row r="138" ht="19.35" customHeight="1">
      <c r="A138" s="96" t="n"/>
      <c r="B138" s="104" t="n"/>
      <c r="C138" s="98" t="inlineStr">
        <is>
          <t>ЗТ</t>
        </is>
      </c>
      <c r="D138" s="88" t="n"/>
      <c r="E138" s="88" t="n"/>
      <c r="F138" s="105" t="inlineStr">
        <is>
          <t>чел.-ч</t>
        </is>
      </c>
      <c r="G138" s="101" t="n">
        <v>7.48</v>
      </c>
      <c r="H138" s="102" t="n">
        <v>1.2</v>
      </c>
      <c r="I138" s="116" t="n">
        <v>195.76656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88" t="n"/>
      <c r="E139" s="88" t="n"/>
      <c r="F139" s="105" t="inlineStr">
        <is>
          <t>чел.-ч</t>
        </is>
      </c>
      <c r="G139" s="101" t="n">
        <v>4.28</v>
      </c>
      <c r="H139" s="102" t="n">
        <v>1.2</v>
      </c>
      <c r="I139" s="116" t="n">
        <v>112.01616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88" t="n"/>
      <c r="E140" s="88" t="n"/>
      <c r="F140" s="99" t="n"/>
      <c r="G140" s="106" t="n"/>
      <c r="H140" s="106" t="n"/>
      <c r="I140" s="100" t="n"/>
      <c r="J140" s="101" t="n">
        <v>388.76</v>
      </c>
      <c r="K140" s="100" t="n"/>
      <c r="L140" s="103" t="n">
        <v>10174.62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88" t="n"/>
      <c r="E141" s="88" t="n"/>
      <c r="F141" s="99" t="n"/>
      <c r="G141" s="106" t="n"/>
      <c r="H141" s="106" t="n"/>
      <c r="I141" s="100" t="n"/>
      <c r="J141" s="100" t="n"/>
      <c r="K141" s="100" t="n"/>
      <c r="L141" s="103" t="n">
        <v>3039.09</v>
      </c>
      <c r="M141" s="100" t="n"/>
      <c r="N141" s="103" t="n">
        <v>216565.56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88" t="n"/>
      <c r="E142" s="88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3" t="n">
        <v>2704.79</v>
      </c>
      <c r="M142" s="100" t="n"/>
      <c r="N142" s="112" t="n">
        <v>192743.35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88" t="n"/>
      <c r="E143" s="88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3" t="n">
        <v>1246.03</v>
      </c>
      <c r="M143" s="100" t="n"/>
      <c r="N143" s="103" t="n">
        <v>88791.88</v>
      </c>
    </row>
    <row r="144" ht="19.35" customHeight="1">
      <c r="A144" s="96" t="n"/>
      <c r="B144" s="108" t="n"/>
      <c r="C144" s="87" t="inlineStr">
        <is>
          <t>Всего по позиции</t>
        </is>
      </c>
      <c r="D144" s="88" t="n"/>
      <c r="E144" s="88" t="n"/>
      <c r="F144" s="100" t="n"/>
      <c r="G144" s="106" t="n"/>
      <c r="H144" s="106" t="n"/>
      <c r="I144" s="113" t="n"/>
      <c r="J144" s="113" t="n"/>
      <c r="K144" s="113" t="n"/>
      <c r="L144" s="114" t="n">
        <v>14125.44</v>
      </c>
      <c r="M144" s="113" t="n"/>
      <c r="N144" s="94" t="n"/>
    </row>
    <row r="145" ht="68.65000000000001" customHeight="1">
      <c r="A145" s="87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88" t="n"/>
      <c r="E145" s="88" t="n"/>
      <c r="F145" s="93" t="inlineStr">
        <is>
          <t>100 шт</t>
        </is>
      </c>
      <c r="G145" s="94" t="n">
        <v>7.45</v>
      </c>
      <c r="H145" s="95" t="n">
        <v>1</v>
      </c>
      <c r="I145" s="115" t="n">
        <v>7.45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88" t="n"/>
      <c r="E146" s="88" t="n"/>
      <c r="F146" s="99" t="n"/>
      <c r="G146" s="99" t="n"/>
      <c r="H146" s="99" t="n"/>
      <c r="I146" s="100" t="n"/>
      <c r="J146" s="101" t="n">
        <v>326.82</v>
      </c>
      <c r="K146" s="102" t="n">
        <v>1.2</v>
      </c>
      <c r="L146" s="103" t="n">
        <v>2921.77</v>
      </c>
      <c r="M146" s="101" t="n">
        <v>71.26000000000001</v>
      </c>
      <c r="N146" s="103" t="n">
        <v>208205.33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88" t="n"/>
      <c r="E147" s="88" t="n"/>
      <c r="F147" s="99" t="n"/>
      <c r="G147" s="99" t="n"/>
      <c r="H147" s="99" t="n"/>
      <c r="I147" s="100" t="n"/>
      <c r="J147" s="103" t="n">
        <v>1852.8</v>
      </c>
      <c r="K147" s="102" t="n">
        <v>1.2</v>
      </c>
      <c r="L147" s="103" t="n">
        <v>16564.03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88" t="n"/>
      <c r="E148" s="88" t="n"/>
      <c r="F148" s="99" t="n"/>
      <c r="G148" s="99" t="n"/>
      <c r="H148" s="99" t="n"/>
      <c r="I148" s="100" t="n"/>
      <c r="J148" s="101" t="n">
        <v>324</v>
      </c>
      <c r="K148" s="102" t="n">
        <v>1.2</v>
      </c>
      <c r="L148" s="103" t="n">
        <v>2896.56</v>
      </c>
      <c r="M148" s="101" t="n">
        <v>71.26000000000001</v>
      </c>
      <c r="N148" s="103" t="n">
        <v>206408.87</v>
      </c>
    </row>
    <row r="149" ht="19.35" customHeight="1">
      <c r="A149" s="96" t="n"/>
      <c r="B149" s="104" t="n"/>
      <c r="C149" s="98" t="inlineStr">
        <is>
          <t>ЗТ</t>
        </is>
      </c>
      <c r="D149" s="88" t="n"/>
      <c r="E149" s="88" t="n"/>
      <c r="F149" s="105" t="inlineStr">
        <is>
          <t>чел.-ч</t>
        </is>
      </c>
      <c r="G149" s="117" t="n">
        <v>41.9</v>
      </c>
      <c r="H149" s="102" t="n">
        <v>1.2</v>
      </c>
      <c r="I149" s="118" t="n">
        <v>374.586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88" t="n"/>
      <c r="E150" s="88" t="n"/>
      <c r="F150" s="105" t="inlineStr">
        <is>
          <t>чел.-ч</t>
        </is>
      </c>
      <c r="G150" s="120" t="n">
        <v>24</v>
      </c>
      <c r="H150" s="102" t="n">
        <v>1.2</v>
      </c>
      <c r="I150" s="101" t="n">
        <v>214.56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88" t="n"/>
      <c r="E151" s="88" t="n"/>
      <c r="F151" s="99" t="n"/>
      <c r="G151" s="106" t="n"/>
      <c r="H151" s="106" t="n"/>
      <c r="I151" s="100" t="n"/>
      <c r="J151" s="103" t="n">
        <v>2179.62</v>
      </c>
      <c r="K151" s="100" t="n"/>
      <c r="L151" s="103" t="n">
        <v>19485.8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88" t="n"/>
      <c r="E152" s="88" t="n"/>
      <c r="F152" s="99" t="n"/>
      <c r="G152" s="106" t="n"/>
      <c r="H152" s="106" t="n"/>
      <c r="I152" s="100" t="n"/>
      <c r="J152" s="100" t="n"/>
      <c r="K152" s="100" t="n"/>
      <c r="L152" s="103" t="n">
        <v>5818.33</v>
      </c>
      <c r="M152" s="100" t="n"/>
      <c r="N152" s="103" t="n">
        <v>414614.2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88" t="n"/>
      <c r="E153" s="88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3" t="n">
        <v>5178.31</v>
      </c>
      <c r="M153" s="100" t="n"/>
      <c r="N153" s="112" t="n">
        <v>369006.64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88" t="n"/>
      <c r="E154" s="88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3" t="n">
        <v>2385.52</v>
      </c>
      <c r="M154" s="100" t="n"/>
      <c r="N154" s="103" t="n">
        <v>169991.82</v>
      </c>
    </row>
    <row r="155" ht="19.35" customHeight="1">
      <c r="A155" s="96" t="n"/>
      <c r="B155" s="108" t="n"/>
      <c r="C155" s="87" t="inlineStr">
        <is>
          <t>Всего по позиции</t>
        </is>
      </c>
      <c r="D155" s="88" t="n"/>
      <c r="E155" s="88" t="n"/>
      <c r="F155" s="100" t="n"/>
      <c r="G155" s="106" t="n"/>
      <c r="H155" s="106" t="n"/>
      <c r="I155" s="113" t="n"/>
      <c r="J155" s="113" t="n"/>
      <c r="K155" s="113" t="n"/>
      <c r="L155" s="114" t="n">
        <v>27049.63</v>
      </c>
      <c r="M155" s="113" t="n"/>
      <c r="N155" s="94" t="n"/>
    </row>
    <row r="156" ht="55.35" customHeight="1">
      <c r="A156" s="87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88" t="n"/>
      <c r="E156" s="88" t="n"/>
      <c r="F156" s="93" t="inlineStr">
        <is>
          <t>100 шт</t>
        </is>
      </c>
      <c r="G156" s="94" t="n">
        <v>7.45</v>
      </c>
      <c r="H156" s="95" t="n">
        <v>1</v>
      </c>
      <c r="I156" s="115" t="n">
        <v>7.45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88" t="n"/>
      <c r="E157" s="88" t="n"/>
      <c r="F157" s="99" t="n"/>
      <c r="G157" s="99" t="n"/>
      <c r="H157" s="99" t="n"/>
      <c r="I157" s="100" t="n"/>
      <c r="J157" s="101" t="n">
        <v>93.59999999999999</v>
      </c>
      <c r="K157" s="102" t="n">
        <v>1.2</v>
      </c>
      <c r="L157" s="101" t="n">
        <v>836.78</v>
      </c>
      <c r="M157" s="101" t="n">
        <v>71.26000000000001</v>
      </c>
      <c r="N157" s="103" t="n">
        <v>59628.94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88" t="n"/>
      <c r="E158" s="88" t="n"/>
      <c r="F158" s="99" t="n"/>
      <c r="G158" s="99" t="n"/>
      <c r="H158" s="99" t="n"/>
      <c r="I158" s="100" t="n"/>
      <c r="J158" s="101" t="n">
        <v>531.14</v>
      </c>
      <c r="K158" s="102" t="n">
        <v>1.2</v>
      </c>
      <c r="L158" s="103" t="n">
        <v>4748.39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88" t="n"/>
      <c r="E159" s="88" t="n"/>
      <c r="F159" s="99" t="n"/>
      <c r="G159" s="99" t="n"/>
      <c r="H159" s="99" t="n"/>
      <c r="I159" s="100" t="n"/>
      <c r="J159" s="101" t="n">
        <v>92.88</v>
      </c>
      <c r="K159" s="102" t="n">
        <v>1.2</v>
      </c>
      <c r="L159" s="101" t="n">
        <v>830.35</v>
      </c>
      <c r="M159" s="101" t="n">
        <v>71.26000000000001</v>
      </c>
      <c r="N159" s="103" t="n">
        <v>59170.74</v>
      </c>
    </row>
    <row r="160" ht="19.35" customHeight="1">
      <c r="A160" s="96" t="n"/>
      <c r="B160" s="104" t="n"/>
      <c r="C160" s="98" t="inlineStr">
        <is>
          <t>ЗТ</t>
        </is>
      </c>
      <c r="D160" s="88" t="n"/>
      <c r="E160" s="88" t="n"/>
      <c r="F160" s="105" t="inlineStr">
        <is>
          <t>чел.-ч</t>
        </is>
      </c>
      <c r="G160" s="120" t="n">
        <v>12</v>
      </c>
      <c r="H160" s="102" t="n">
        <v>1.2</v>
      </c>
      <c r="I160" s="101" t="n">
        <v>107.28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88" t="n"/>
      <c r="E161" s="88" t="n"/>
      <c r="F161" s="105" t="inlineStr">
        <is>
          <t>чел.-ч</t>
        </is>
      </c>
      <c r="G161" s="101" t="n">
        <v>6.88</v>
      </c>
      <c r="H161" s="102" t="n">
        <v>1.2</v>
      </c>
      <c r="I161" s="119" t="n">
        <v>61.5072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88" t="n"/>
      <c r="E162" s="88" t="n"/>
      <c r="F162" s="99" t="n"/>
      <c r="G162" s="106" t="n"/>
      <c r="H162" s="106" t="n"/>
      <c r="I162" s="100" t="n"/>
      <c r="J162" s="101" t="n">
        <v>624.74</v>
      </c>
      <c r="K162" s="100" t="n"/>
      <c r="L162" s="103" t="n">
        <v>5585.17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88" t="n"/>
      <c r="E163" s="88" t="n"/>
      <c r="F163" s="99" t="n"/>
      <c r="G163" s="106" t="n"/>
      <c r="H163" s="106" t="n"/>
      <c r="I163" s="100" t="n"/>
      <c r="J163" s="100" t="n"/>
      <c r="K163" s="100" t="n"/>
      <c r="L163" s="103" t="n">
        <v>1667.13</v>
      </c>
      <c r="M163" s="100" t="n"/>
      <c r="N163" s="103" t="n">
        <v>118799.68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88" t="n"/>
      <c r="E164" s="88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3" t="n">
        <v>1483.75</v>
      </c>
      <c r="M164" s="100" t="n"/>
      <c r="N164" s="112" t="n">
        <v>105731.72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88" t="n"/>
      <c r="E165" s="88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683.52</v>
      </c>
      <c r="M165" s="100" t="n"/>
      <c r="N165" s="103" t="n">
        <v>48707.87</v>
      </c>
    </row>
    <row r="166" ht="19.35" customHeight="1">
      <c r="A166" s="96" t="n"/>
      <c r="B166" s="108" t="n"/>
      <c r="C166" s="87" t="inlineStr">
        <is>
          <t>Всего по позиции</t>
        </is>
      </c>
      <c r="D166" s="88" t="n"/>
      <c r="E166" s="88" t="n"/>
      <c r="F166" s="100" t="n"/>
      <c r="G166" s="106" t="n"/>
      <c r="H166" s="106" t="n"/>
      <c r="I166" s="113" t="n"/>
      <c r="J166" s="113" t="n"/>
      <c r="K166" s="113" t="n"/>
      <c r="L166" s="114" t="n">
        <v>7752.44</v>
      </c>
      <c r="M166" s="113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375281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211598.05</v>
      </c>
      <c r="M168" s="129" t="n"/>
      <c r="N168" s="128" t="n">
        <v>9853865.039999999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107749.67</v>
      </c>
      <c r="M170" s="129" t="n"/>
      <c r="N170" s="128" t="n">
        <v>7678241.48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103848.38</v>
      </c>
      <c r="M171" s="129" t="n"/>
      <c r="N171" s="128" t="n">
        <v>2175623.56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103848.38</v>
      </c>
      <c r="M173" s="129" t="n"/>
      <c r="N173" s="128" t="n">
        <v>2175623.56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18160.28</v>
      </c>
      <c r="M175" s="129" t="n"/>
      <c r="N175" s="128" t="n">
        <v>1294101.55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125909.95</v>
      </c>
      <c r="M176" s="129" t="n"/>
      <c r="N176" s="128" t="n">
        <v>8972343.029999999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112059.85</v>
      </c>
      <c r="M177" s="129" t="n"/>
      <c r="N177" s="128" t="n">
        <v>7985385.3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51623.1</v>
      </c>
      <c r="M178" s="129" t="n"/>
      <c r="N178" s="128" t="n">
        <v>3678660.65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375281</v>
      </c>
      <c r="M179" s="134" t="n"/>
      <c r="N179" s="123" t="n">
        <v>21517910.99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12761.12412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1345.18596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375281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375281</v>
      </c>
      <c r="M185" s="129" t="n"/>
      <c r="N185" s="128" t="n">
        <v>21517910.99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211598.05</v>
      </c>
      <c r="M187" s="129" t="n"/>
      <c r="N187" s="128" t="n">
        <v>9853865.039999999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107749.67</v>
      </c>
      <c r="M189" s="129" t="n"/>
      <c r="N189" s="128" t="n">
        <v>7678241.48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103848.38</v>
      </c>
      <c r="M190" s="129" t="n"/>
      <c r="N190" s="128" t="n">
        <v>2175623.56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103848.38</v>
      </c>
      <c r="M191" s="129" t="n"/>
      <c r="N191" s="128" t="n">
        <v>2175623.56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18160.28</v>
      </c>
      <c r="M192" s="129" t="n"/>
      <c r="N192" s="128" t="n">
        <v>1294101.55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125909.95</v>
      </c>
      <c r="M193" s="129" t="n"/>
      <c r="N193" s="128" t="n">
        <v>8972343.029999999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112059.85</v>
      </c>
      <c r="M194" s="129" t="n"/>
      <c r="N194" s="128" t="n">
        <v>7985385.3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51623.1</v>
      </c>
      <c r="M195" s="129" t="n"/>
      <c r="N195" s="128" t="n">
        <v>3678660.65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375281</v>
      </c>
      <c r="M196" s="124" t="n"/>
      <c r="N196" s="123" t="n">
        <v>21517910.99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211598.05</v>
      </c>
      <c r="M197" s="129" t="n"/>
      <c r="N197" s="128" t="n">
        <v>9853865.039999999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107749.67</v>
      </c>
      <c r="M199" s="129" t="n"/>
      <c r="N199" s="128" t="n">
        <v>7678241.48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103848.38</v>
      </c>
      <c r="M200" s="129" t="n"/>
      <c r="N200" s="128" t="n">
        <v>2175623.56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103848.38</v>
      </c>
      <c r="M201" s="129" t="n"/>
      <c r="N201" s="128" t="n">
        <v>2175623.56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18160.28</v>
      </c>
      <c r="M202" s="129" t="n"/>
      <c r="N202" s="128" t="n">
        <v>1294101.55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125909.95</v>
      </c>
      <c r="M203" s="129" t="n"/>
      <c r="N203" s="128" t="n">
        <v>8972343.029999999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112059.85</v>
      </c>
      <c r="M204" s="129" t="n"/>
      <c r="N204" s="128" t="n">
        <v>7985385.3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51623.1</v>
      </c>
      <c r="M205" s="129" t="n"/>
      <c r="N205" s="128" t="n">
        <v>3678660.65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12761.12412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1345.18596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H15:N15"/>
    <mergeCell ref="C51:E51"/>
    <mergeCell ref="C95:E9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6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4257812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02-33-14</t>
        </is>
      </c>
    </row>
    <row r="25" ht="19.35" customHeight="1">
      <c r="A25" s="56" t="inlineStr">
        <is>
          <t>33 ВЛ 500 кВ Зейская ГЭС - Амурская №2. Тыгдинское уч. л-во Магдагачинского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1078.04</v>
      </c>
      <c r="M31" s="65" t="n">
        <v>15.13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2479.49</v>
      </c>
      <c r="E32" s="72" t="inlineStr">
        <is>
          <t>(</t>
        </is>
      </c>
      <c r="F32" s="71" t="n">
        <v>34.8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1805.28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2479.49</v>
      </c>
      <c r="E34" s="72" t="inlineStr">
        <is>
          <t>(</t>
        </is>
      </c>
      <c r="F34" s="78" t="n">
        <v>34.8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239-257,265-329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34.38</v>
      </c>
      <c r="H44" s="95" t="n">
        <v>1</v>
      </c>
      <c r="I44" s="115" t="n">
        <v>34.38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3" t="n">
        <v>3706.11</v>
      </c>
      <c r="M46" s="101" t="n">
        <v>71.26000000000001</v>
      </c>
      <c r="N46" s="103" t="n">
        <v>264097.4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6" t="n">
        <v>442.26432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3" t="n">
        <v>3706.11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3" t="n">
        <v>3706.11</v>
      </c>
      <c r="M49" s="100" t="n"/>
      <c r="N49" s="103" t="n">
        <v>264097.4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3" t="n">
        <v>3298.44</v>
      </c>
      <c r="M50" s="100" t="n"/>
      <c r="N50" s="112" t="n">
        <v>235046.69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3" t="n">
        <v>1519.51</v>
      </c>
      <c r="M51" s="100" t="n"/>
      <c r="N51" s="103" t="n">
        <v>108279.93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4" t="n">
        <v>8524.059999999999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16.74</v>
      </c>
      <c r="H53" s="95" t="n">
        <v>1</v>
      </c>
      <c r="I53" s="115" t="n">
        <v>16.74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3" t="n">
        <v>5198.29</v>
      </c>
      <c r="M55" s="101" t="n">
        <v>71.26000000000001</v>
      </c>
      <c r="N55" s="103" t="n">
        <v>370430.15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6" t="n">
        <v>620.31744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3" t="n">
        <v>5198.29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3" t="n">
        <v>5198.29</v>
      </c>
      <c r="M58" s="100" t="n"/>
      <c r="N58" s="103" t="n">
        <v>370430.15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3" t="n">
        <v>4626.48</v>
      </c>
      <c r="M59" s="100" t="n"/>
      <c r="N59" s="112" t="n">
        <v>329682.83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3" t="n">
        <v>2131.3</v>
      </c>
      <c r="M60" s="100" t="n"/>
      <c r="N60" s="103" t="n">
        <v>151876.36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4" t="n">
        <v>11956.07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5.85</v>
      </c>
      <c r="H62" s="95" t="n">
        <v>1</v>
      </c>
      <c r="I62" s="115" t="n">
        <v>5.85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3" t="n">
        <v>2282.51</v>
      </c>
      <c r="M64" s="101" t="n">
        <v>71.26000000000001</v>
      </c>
      <c r="N64" s="103" t="n">
        <v>162651.66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8" t="n">
        <v>272.376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3" t="n">
        <v>2282.51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3" t="n">
        <v>2282.51</v>
      </c>
      <c r="M67" s="100" t="n"/>
      <c r="N67" s="103" t="n">
        <v>162651.66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3" t="n">
        <v>2031.43</v>
      </c>
      <c r="M68" s="100" t="n"/>
      <c r="N68" s="112" t="n">
        <v>144759.98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935.83</v>
      </c>
      <c r="M69" s="100" t="n"/>
      <c r="N69" s="103" t="n">
        <v>66687.17999999999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4" t="n">
        <v>5249.77</v>
      </c>
      <c r="M70" s="113" t="n"/>
      <c r="N70" s="94" t="n"/>
    </row>
    <row r="71" ht="55.35" customHeight="1">
      <c r="A71" s="87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88" t="n"/>
      <c r="E71" s="88" t="n"/>
      <c r="F71" s="93" t="inlineStr">
        <is>
          <t>100 деревьев</t>
        </is>
      </c>
      <c r="G71" s="94" t="n">
        <v>10.37</v>
      </c>
      <c r="H71" s="95" t="n">
        <v>1</v>
      </c>
      <c r="I71" s="115" t="n">
        <v>10.37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3" t="n">
        <v>1309.81</v>
      </c>
      <c r="M73" s="101" t="n">
        <v>71.26000000000001</v>
      </c>
      <c r="N73" s="103" t="n">
        <v>93337.06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15.7</v>
      </c>
      <c r="H74" s="148" t="n">
        <v>0.96</v>
      </c>
      <c r="I74" s="116" t="n">
        <v>156.29664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131.57</v>
      </c>
      <c r="K75" s="100" t="n"/>
      <c r="L75" s="103" t="n">
        <v>1309.81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3" t="n">
        <v>1309.81</v>
      </c>
      <c r="M76" s="100" t="n"/>
      <c r="N76" s="103" t="n">
        <v>93337.06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3" t="n">
        <v>1165.73</v>
      </c>
      <c r="M77" s="100" t="n"/>
      <c r="N77" s="112" t="n">
        <v>83069.98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537.02</v>
      </c>
      <c r="M78" s="100" t="n"/>
      <c r="N78" s="103" t="n">
        <v>38268.19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4" t="n">
        <v>3012.56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88" t="n"/>
      <c r="E80" s="88" t="n"/>
      <c r="F80" s="93" t="inlineStr">
        <is>
          <t>100 деревьев</t>
        </is>
      </c>
      <c r="G80" s="94" t="n">
        <v>5.07</v>
      </c>
      <c r="H80" s="95" t="n">
        <v>1</v>
      </c>
      <c r="I80" s="115" t="n">
        <v>5.07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3" t="n">
        <v>1872.12</v>
      </c>
      <c r="M82" s="101" t="n">
        <v>71.26000000000001</v>
      </c>
      <c r="N82" s="103" t="n">
        <v>133407.27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45.9</v>
      </c>
      <c r="H83" s="148" t="n">
        <v>0.96</v>
      </c>
      <c r="I83" s="116" t="n">
        <v>223.40448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384.64</v>
      </c>
      <c r="K84" s="100" t="n"/>
      <c r="L84" s="103" t="n">
        <v>1872.12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3" t="n">
        <v>1872.12</v>
      </c>
      <c r="M85" s="100" t="n"/>
      <c r="N85" s="103" t="n">
        <v>133407.27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3" t="n">
        <v>1666.19</v>
      </c>
      <c r="M86" s="100" t="n"/>
      <c r="N86" s="112" t="n">
        <v>118732.47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767.5700000000001</v>
      </c>
      <c r="M87" s="100" t="n"/>
      <c r="N87" s="103" t="n">
        <v>54696.98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4" t="n">
        <v>4305.88</v>
      </c>
      <c r="M88" s="113" t="n"/>
      <c r="N88" s="94" t="n"/>
    </row>
    <row r="89" ht="55.35" customHeight="1">
      <c r="A89" s="87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88" t="n"/>
      <c r="E89" s="88" t="n"/>
      <c r="F89" s="93" t="inlineStr">
        <is>
          <t>100 деревьев</t>
        </is>
      </c>
      <c r="G89" s="94" t="n">
        <v>1.6</v>
      </c>
      <c r="H89" s="95" t="n">
        <v>1</v>
      </c>
      <c r="I89" s="150" t="n">
        <v>1.6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759.4299999999999</v>
      </c>
      <c r="M91" s="101" t="n">
        <v>71.26000000000001</v>
      </c>
      <c r="N91" s="103" t="n">
        <v>54116.98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20" t="n">
        <v>59</v>
      </c>
      <c r="H92" s="148" t="n">
        <v>0.96</v>
      </c>
      <c r="I92" s="118" t="n">
        <v>90.624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759.4299999999999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88" t="n"/>
      <c r="E94" s="88" t="n"/>
      <c r="F94" s="99" t="n"/>
      <c r="G94" s="106" t="n"/>
      <c r="H94" s="106" t="n"/>
      <c r="I94" s="100" t="n"/>
      <c r="J94" s="100" t="n"/>
      <c r="K94" s="100" t="n"/>
      <c r="L94" s="101" t="n">
        <v>759.4299999999999</v>
      </c>
      <c r="M94" s="100" t="n"/>
      <c r="N94" s="103" t="n">
        <v>54116.98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675.89</v>
      </c>
      <c r="M95" s="100" t="n"/>
      <c r="N95" s="112" t="n">
        <v>48164.11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311.37</v>
      </c>
      <c r="M96" s="100" t="n"/>
      <c r="N96" s="103" t="n">
        <v>22187.96</v>
      </c>
    </row>
    <row r="97" ht="19.35" customHeight="1">
      <c r="A97" s="96" t="n"/>
      <c r="B97" s="108" t="n"/>
      <c r="C97" s="87" t="inlineStr">
        <is>
          <t>Всего по позиции</t>
        </is>
      </c>
      <c r="D97" s="88" t="n"/>
      <c r="E97" s="88" t="n"/>
      <c r="F97" s="100" t="n"/>
      <c r="G97" s="106" t="n"/>
      <c r="H97" s="106" t="n"/>
      <c r="I97" s="113" t="n"/>
      <c r="J97" s="113" t="n"/>
      <c r="K97" s="113" t="n"/>
      <c r="L97" s="114" t="n">
        <v>1746.69</v>
      </c>
      <c r="M97" s="113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34795.03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15128.27</v>
      </c>
      <c r="M99" s="129" t="n"/>
      <c r="N99" s="128" t="n">
        <v>1078040.52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15128.27</v>
      </c>
      <c r="M101" s="129" t="n"/>
      <c r="N101" s="128" t="n">
        <v>1078040.52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15128.27</v>
      </c>
      <c r="M107" s="129" t="n"/>
      <c r="N107" s="128" t="n">
        <v>1078040.52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13464.16</v>
      </c>
      <c r="M108" s="129" t="n"/>
      <c r="N108" s="128" t="n">
        <v>959456.0600000001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6202.6</v>
      </c>
      <c r="M109" s="129" t="n"/>
      <c r="N109" s="128" t="n">
        <v>441996.6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34795.03</v>
      </c>
      <c r="M110" s="134" t="n"/>
      <c r="N110" s="123" t="n">
        <v>2479493.18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1805.28288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34795.03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34795.03</v>
      </c>
      <c r="M116" s="129" t="n"/>
      <c r="N116" s="128" t="n">
        <v>2479493.18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15128.27</v>
      </c>
      <c r="M118" s="129" t="n"/>
      <c r="N118" s="128" t="n">
        <v>1078040.52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15128.27</v>
      </c>
      <c r="M120" s="129" t="n"/>
      <c r="N120" s="128" t="n">
        <v>1078040.52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15128.27</v>
      </c>
      <c r="M124" s="129" t="n"/>
      <c r="N124" s="128" t="n">
        <v>1078040.52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13464.16</v>
      </c>
      <c r="M125" s="129" t="n"/>
      <c r="N125" s="128" t="n">
        <v>959456.0600000001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6202.6</v>
      </c>
      <c r="M126" s="129" t="n"/>
      <c r="N126" s="128" t="n">
        <v>441996.6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34795.03</v>
      </c>
      <c r="M127" s="124" t="n"/>
      <c r="N127" s="123" t="n">
        <v>2479493.18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15128.27</v>
      </c>
      <c r="M128" s="129" t="n"/>
      <c r="N128" s="128" t="n">
        <v>1078040.52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15128.27</v>
      </c>
      <c r="M130" s="129" t="n"/>
      <c r="N130" s="128" t="n">
        <v>1078040.52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15128.27</v>
      </c>
      <c r="M134" s="129" t="n"/>
      <c r="N134" s="128" t="n">
        <v>1078040.52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13464.16</v>
      </c>
      <c r="M135" s="129" t="n"/>
      <c r="N135" s="128" t="n">
        <v>959456.0600000001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6202.6</v>
      </c>
      <c r="M136" s="129" t="n"/>
      <c r="N136" s="128" t="n">
        <v>441996.6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1805.28288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A17:G17"/>
    <mergeCell ref="C121:K121"/>
    <mergeCell ref="C134:K134"/>
    <mergeCell ref="H13:N13"/>
    <mergeCell ref="C144:F144"/>
    <mergeCell ref="C80:E80"/>
    <mergeCell ref="A30:N30"/>
    <mergeCell ref="C105:K105"/>
    <mergeCell ref="A19:G19"/>
    <mergeCell ref="H15:N15"/>
    <mergeCell ref="C51:E51"/>
    <mergeCell ref="C95:E9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02-33-15</t>
        </is>
      </c>
    </row>
    <row r="25" ht="19.35" customHeight="1">
      <c r="A25" s="56" t="inlineStr">
        <is>
          <t>33 ВЛ 500 кВ Зейская ГЭС - Амурская №2.  Магдагачинский район Тыгдинский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1332.41</v>
      </c>
      <c r="M31" s="65" t="n">
        <v>18.7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3729.38</v>
      </c>
      <c r="E32" s="72" t="inlineStr">
        <is>
          <t>(</t>
        </is>
      </c>
      <c r="F32" s="71" t="n">
        <v>64.97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2214.35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231.81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3729.38</v>
      </c>
      <c r="E34" s="72" t="inlineStr">
        <is>
          <t>(</t>
        </is>
      </c>
      <c r="F34" s="78" t="n">
        <v>64.97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318</v>
      </c>
      <c r="H44" s="95" t="n">
        <v>1</v>
      </c>
      <c r="I44" s="95" t="n">
        <v>318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14420.66</v>
      </c>
      <c r="M45" s="101" t="n">
        <v>71.26000000000001</v>
      </c>
      <c r="N45" s="103" t="n">
        <v>1027616.23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2" t="n">
        <v>1690.488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14420.66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14420.66</v>
      </c>
      <c r="M48" s="100" t="n"/>
      <c r="N48" s="103" t="n">
        <v>1027616.23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12834.39</v>
      </c>
      <c r="M49" s="100" t="n"/>
      <c r="N49" s="112" t="n">
        <v>914578.4399999999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5912.47</v>
      </c>
      <c r="M50" s="100" t="n"/>
      <c r="N50" s="103" t="n">
        <v>421322.65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33167.52</v>
      </c>
      <c r="M51" s="113" t="n"/>
      <c r="N51" s="94" t="n"/>
    </row>
    <row r="52" ht="19.35" customHeight="1">
      <c r="A52" s="149" t="inlineStr">
        <is>
          <t>Пролет 257-265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6.02</v>
      </c>
      <c r="H53" s="95" t="n">
        <v>1</v>
      </c>
      <c r="I53" s="115" t="n">
        <v>6.02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353.76</v>
      </c>
      <c r="M54" s="101" t="n">
        <v>71.26000000000001</v>
      </c>
      <c r="N54" s="103" t="n">
        <v>25208.94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37.63704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353.76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353.76</v>
      </c>
      <c r="M57" s="100" t="n"/>
      <c r="N57" s="103" t="n">
        <v>25208.94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314.85</v>
      </c>
      <c r="M58" s="100" t="n"/>
      <c r="N58" s="112" t="n">
        <v>22435.96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145.04</v>
      </c>
      <c r="M59" s="100" t="n"/>
      <c r="N59" s="103" t="n">
        <v>10335.67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5" t="n">
        <v>813.65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3.03</v>
      </c>
      <c r="H61" s="95" t="n">
        <v>1</v>
      </c>
      <c r="I61" s="115" t="n">
        <v>3.03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345.2</v>
      </c>
      <c r="M62" s="101" t="n">
        <v>71.26000000000001</v>
      </c>
      <c r="N62" s="103" t="n">
        <v>24598.95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36.7236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345.2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345.2</v>
      </c>
      <c r="M65" s="100" t="n"/>
      <c r="N65" s="103" t="n">
        <v>24598.95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307.23</v>
      </c>
      <c r="M66" s="100" t="n"/>
      <c r="N66" s="112" t="n">
        <v>21893.07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141.53</v>
      </c>
      <c r="M67" s="100" t="n"/>
      <c r="N67" s="103" t="n">
        <v>10085.57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5" t="n">
        <v>793.96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1.04</v>
      </c>
      <c r="H69" s="95" t="n">
        <v>1</v>
      </c>
      <c r="I69" s="115" t="n">
        <v>1.04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157.2</v>
      </c>
      <c r="M70" s="101" t="n">
        <v>71.26000000000001</v>
      </c>
      <c r="N70" s="103" t="n">
        <v>11202.07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9" t="n">
        <v>16.7232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157.2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157.2</v>
      </c>
      <c r="M73" s="100" t="n"/>
      <c r="N73" s="103" t="n">
        <v>11202.07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139.91</v>
      </c>
      <c r="M74" s="100" t="n"/>
      <c r="N74" s="112" t="n">
        <v>9969.84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64.45</v>
      </c>
      <c r="M75" s="100" t="n"/>
      <c r="N75" s="103" t="n">
        <v>4592.85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361.56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88" t="n"/>
      <c r="E77" s="88" t="n"/>
      <c r="F77" s="93" t="inlineStr">
        <is>
          <t>100 шт</t>
        </is>
      </c>
      <c r="G77" s="94" t="n">
        <v>1.57</v>
      </c>
      <c r="H77" s="95" t="n">
        <v>1</v>
      </c>
      <c r="I77" s="115" t="n">
        <v>1.57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59.22</v>
      </c>
      <c r="K78" s="102" t="n">
        <v>1.2</v>
      </c>
      <c r="L78" s="101" t="n">
        <v>111.57</v>
      </c>
      <c r="M78" s="101" t="n">
        <v>71.26000000000001</v>
      </c>
      <c r="N78" s="103" t="n">
        <v>7950.48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6.3</v>
      </c>
      <c r="H79" s="102" t="n">
        <v>1.2</v>
      </c>
      <c r="I79" s="119" t="n">
        <v>11.8692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111.57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111.57</v>
      </c>
      <c r="M81" s="100" t="n"/>
      <c r="N81" s="103" t="n">
        <v>7950.48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99.3</v>
      </c>
      <c r="M82" s="100" t="n"/>
      <c r="N82" s="112" t="n">
        <v>7075.93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45.74</v>
      </c>
      <c r="M83" s="100" t="n"/>
      <c r="N83" s="103" t="n">
        <v>3259.7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5" t="n">
        <v>256.61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88" t="n"/>
      <c r="E85" s="88" t="n"/>
      <c r="F85" s="93" t="inlineStr">
        <is>
          <t>100 шт</t>
        </is>
      </c>
      <c r="G85" s="94" t="n">
        <v>0.77</v>
      </c>
      <c r="H85" s="95" t="n">
        <v>1</v>
      </c>
      <c r="I85" s="115" t="n">
        <v>0.77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115.62</v>
      </c>
      <c r="K86" s="102" t="n">
        <v>1.2</v>
      </c>
      <c r="L86" s="101" t="n">
        <v>106.83</v>
      </c>
      <c r="M86" s="101" t="n">
        <v>71.26000000000001</v>
      </c>
      <c r="N86" s="103" t="n">
        <v>7612.71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12.3</v>
      </c>
      <c r="H87" s="102" t="n">
        <v>1.2</v>
      </c>
      <c r="I87" s="119" t="n">
        <v>11.3652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106.83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1" t="n">
        <v>106.83</v>
      </c>
      <c r="M89" s="100" t="n"/>
      <c r="N89" s="103" t="n">
        <v>7612.71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95.08</v>
      </c>
      <c r="M90" s="100" t="n"/>
      <c r="N90" s="112" t="n">
        <v>6775.31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43.8</v>
      </c>
      <c r="M91" s="100" t="n"/>
      <c r="N91" s="103" t="n">
        <v>3121.21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5" t="n">
        <v>245.71</v>
      </c>
      <c r="M92" s="113" t="n"/>
      <c r="N92" s="94" t="n"/>
    </row>
    <row r="93" ht="55.35" customHeight="1">
      <c r="A93" s="87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88" t="n"/>
      <c r="E93" s="88" t="n"/>
      <c r="F93" s="93" t="inlineStr">
        <is>
          <t>100 шт</t>
        </is>
      </c>
      <c r="G93" s="94" t="n">
        <v>0.26</v>
      </c>
      <c r="H93" s="95" t="n">
        <v>1</v>
      </c>
      <c r="I93" s="115" t="n">
        <v>0.26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154.16</v>
      </c>
      <c r="K94" s="102" t="n">
        <v>1.2</v>
      </c>
      <c r="L94" s="101" t="n">
        <v>48.1</v>
      </c>
      <c r="M94" s="101" t="n">
        <v>71.26000000000001</v>
      </c>
      <c r="N94" s="103" t="n">
        <v>3427.61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7" t="n">
        <v>16.4</v>
      </c>
      <c r="H95" s="102" t="n">
        <v>1.2</v>
      </c>
      <c r="I95" s="119" t="n">
        <v>5.1168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48.1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88" t="n"/>
      <c r="E97" s="88" t="n"/>
      <c r="F97" s="99" t="n"/>
      <c r="G97" s="106" t="n"/>
      <c r="H97" s="106" t="n"/>
      <c r="I97" s="100" t="n"/>
      <c r="J97" s="100" t="n"/>
      <c r="K97" s="100" t="n"/>
      <c r="L97" s="101" t="n">
        <v>48.1</v>
      </c>
      <c r="M97" s="100" t="n"/>
      <c r="N97" s="103" t="n">
        <v>3427.61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42.81</v>
      </c>
      <c r="M98" s="100" t="n"/>
      <c r="N98" s="112" t="n">
        <v>3050.57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19.72</v>
      </c>
      <c r="M99" s="100" t="n"/>
      <c r="N99" s="103" t="n">
        <v>1405.32</v>
      </c>
    </row>
    <row r="100" ht="19.35" customHeight="1">
      <c r="A100" s="96" t="n"/>
      <c r="B100" s="108" t="n"/>
      <c r="C100" s="87" t="inlineStr">
        <is>
          <t>Всего по позиции</t>
        </is>
      </c>
      <c r="D100" s="88" t="n"/>
      <c r="E100" s="88" t="n"/>
      <c r="F100" s="100" t="n"/>
      <c r="G100" s="106" t="n"/>
      <c r="H100" s="106" t="n"/>
      <c r="I100" s="113" t="n"/>
      <c r="J100" s="113" t="n"/>
      <c r="K100" s="113" t="n"/>
      <c r="L100" s="115" t="n">
        <v>110.63</v>
      </c>
      <c r="M100" s="113" t="n"/>
      <c r="N100" s="94" t="n"/>
    </row>
    <row r="101" ht="68.65000000000001" customHeight="1">
      <c r="A101" s="87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88" t="n"/>
      <c r="E101" s="88" t="n"/>
      <c r="F101" s="93" t="inlineStr">
        <is>
          <t>100 шт</t>
        </is>
      </c>
      <c r="G101" s="94" t="n">
        <v>7.59</v>
      </c>
      <c r="H101" s="95" t="n">
        <v>1</v>
      </c>
      <c r="I101" s="115" t="n">
        <v>7.59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115.44</v>
      </c>
      <c r="K102" s="102" t="n">
        <v>1.2</v>
      </c>
      <c r="L102" s="103" t="n">
        <v>1051.43</v>
      </c>
      <c r="M102" s="101" t="n">
        <v>71.26000000000001</v>
      </c>
      <c r="N102" s="103" t="n">
        <v>74924.89999999999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88" t="n"/>
      <c r="E103" s="88" t="n"/>
      <c r="F103" s="99" t="n"/>
      <c r="G103" s="99" t="n"/>
      <c r="H103" s="99" t="n"/>
      <c r="I103" s="100" t="n"/>
      <c r="J103" s="101" t="n">
        <v>655.4299999999999</v>
      </c>
      <c r="K103" s="102" t="n">
        <v>1.2</v>
      </c>
      <c r="L103" s="103" t="n">
        <v>5969.66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88" t="n"/>
      <c r="E104" s="88" t="n"/>
      <c r="F104" s="99" t="n"/>
      <c r="G104" s="99" t="n"/>
      <c r="H104" s="99" t="n"/>
      <c r="I104" s="100" t="n"/>
      <c r="J104" s="101" t="n">
        <v>114.62</v>
      </c>
      <c r="K104" s="102" t="n">
        <v>1.2</v>
      </c>
      <c r="L104" s="103" t="n">
        <v>1043.96</v>
      </c>
      <c r="M104" s="101" t="n">
        <v>71.26000000000001</v>
      </c>
      <c r="N104" s="103" t="n">
        <v>74392.59</v>
      </c>
    </row>
    <row r="105" ht="19.35" customHeight="1">
      <c r="A105" s="96" t="n"/>
      <c r="B105" s="104" t="n"/>
      <c r="C105" s="98" t="inlineStr">
        <is>
          <t>ЗТ</t>
        </is>
      </c>
      <c r="D105" s="88" t="n"/>
      <c r="E105" s="88" t="n"/>
      <c r="F105" s="105" t="inlineStr">
        <is>
          <t>чел.-ч</t>
        </is>
      </c>
      <c r="G105" s="117" t="n">
        <v>14.8</v>
      </c>
      <c r="H105" s="102" t="n">
        <v>1.2</v>
      </c>
      <c r="I105" s="119" t="n">
        <v>134.7984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88" t="n"/>
      <c r="E106" s="88" t="n"/>
      <c r="F106" s="105" t="inlineStr">
        <is>
          <t>чел.-ч</t>
        </is>
      </c>
      <c r="G106" s="101" t="n">
        <v>8.49</v>
      </c>
      <c r="H106" s="102" t="n">
        <v>1.2</v>
      </c>
      <c r="I106" s="116" t="n">
        <v>77.32692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88" t="n"/>
      <c r="E107" s="88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7021.09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88" t="n"/>
      <c r="E108" s="88" t="n"/>
      <c r="F108" s="99" t="n"/>
      <c r="G108" s="106" t="n"/>
      <c r="H108" s="106" t="n"/>
      <c r="I108" s="100" t="n"/>
      <c r="J108" s="100" t="n"/>
      <c r="K108" s="100" t="n"/>
      <c r="L108" s="103" t="n">
        <v>2095.39</v>
      </c>
      <c r="M108" s="100" t="n"/>
      <c r="N108" s="103" t="n">
        <v>149317.49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88" t="n"/>
      <c r="E109" s="88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3" t="n">
        <v>1864.9</v>
      </c>
      <c r="M109" s="100" t="n"/>
      <c r="N109" s="112" t="n">
        <v>132892.57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88" t="n"/>
      <c r="E110" s="88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1" t="n">
        <v>859.11</v>
      </c>
      <c r="M110" s="100" t="n"/>
      <c r="N110" s="103" t="n">
        <v>61220.17</v>
      </c>
    </row>
    <row r="111" ht="19.35" customHeight="1">
      <c r="A111" s="96" t="n"/>
      <c r="B111" s="108" t="n"/>
      <c r="C111" s="87" t="inlineStr">
        <is>
          <t>Всего по позиции</t>
        </is>
      </c>
      <c r="D111" s="88" t="n"/>
      <c r="E111" s="88" t="n"/>
      <c r="F111" s="100" t="n"/>
      <c r="G111" s="106" t="n"/>
      <c r="H111" s="106" t="n"/>
      <c r="I111" s="113" t="n"/>
      <c r="J111" s="113" t="n"/>
      <c r="K111" s="113" t="n"/>
      <c r="L111" s="114" t="n">
        <v>9745.1</v>
      </c>
      <c r="M111" s="113" t="n"/>
      <c r="N111" s="94" t="n"/>
    </row>
    <row r="112" ht="55.35" customHeight="1">
      <c r="A112" s="87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88" t="n"/>
      <c r="E112" s="88" t="n"/>
      <c r="F112" s="93" t="inlineStr">
        <is>
          <t>100 шт</t>
        </is>
      </c>
      <c r="G112" s="94" t="n">
        <v>7.59</v>
      </c>
      <c r="H112" s="95" t="n">
        <v>1</v>
      </c>
      <c r="I112" s="115" t="n">
        <v>7.59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88" t="n"/>
      <c r="E113" s="88" t="n"/>
      <c r="F113" s="99" t="n"/>
      <c r="G113" s="99" t="n"/>
      <c r="H113" s="99" t="n"/>
      <c r="I113" s="100" t="n"/>
      <c r="J113" s="101" t="n">
        <v>28.94</v>
      </c>
      <c r="K113" s="102" t="n">
        <v>1.2</v>
      </c>
      <c r="L113" s="101" t="n">
        <v>263.59</v>
      </c>
      <c r="M113" s="101" t="n">
        <v>71.26000000000001</v>
      </c>
      <c r="N113" s="103" t="n">
        <v>18783.42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88" t="n"/>
      <c r="E114" s="88" t="n"/>
      <c r="F114" s="99" t="n"/>
      <c r="G114" s="99" t="n"/>
      <c r="H114" s="99" t="n"/>
      <c r="I114" s="100" t="n"/>
      <c r="J114" s="101" t="n">
        <v>163.66</v>
      </c>
      <c r="K114" s="102" t="n">
        <v>1.2</v>
      </c>
      <c r="L114" s="103" t="n">
        <v>1490.62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88" t="n"/>
      <c r="E115" s="88" t="n"/>
      <c r="F115" s="99" t="n"/>
      <c r="G115" s="99" t="n"/>
      <c r="H115" s="99" t="n"/>
      <c r="I115" s="100" t="n"/>
      <c r="J115" s="101" t="n">
        <v>28.62</v>
      </c>
      <c r="K115" s="102" t="n">
        <v>1.2</v>
      </c>
      <c r="L115" s="101" t="n">
        <v>260.67</v>
      </c>
      <c r="M115" s="101" t="n">
        <v>71.26000000000001</v>
      </c>
      <c r="N115" s="103" t="n">
        <v>18575.34</v>
      </c>
    </row>
    <row r="116" ht="19.35" customHeight="1">
      <c r="A116" s="96" t="n"/>
      <c r="B116" s="104" t="n"/>
      <c r="C116" s="98" t="inlineStr">
        <is>
          <t>ЗТ</t>
        </is>
      </c>
      <c r="D116" s="88" t="n"/>
      <c r="E116" s="88" t="n"/>
      <c r="F116" s="105" t="inlineStr">
        <is>
          <t>чел.-ч</t>
        </is>
      </c>
      <c r="G116" s="101" t="n">
        <v>3.71</v>
      </c>
      <c r="H116" s="102" t="n">
        <v>1.2</v>
      </c>
      <c r="I116" s="116" t="n">
        <v>33.79068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88" t="n"/>
      <c r="E117" s="88" t="n"/>
      <c r="F117" s="105" t="inlineStr">
        <is>
          <t>чел.-ч</t>
        </is>
      </c>
      <c r="G117" s="101" t="n">
        <v>2.12</v>
      </c>
      <c r="H117" s="102" t="n">
        <v>1.2</v>
      </c>
      <c r="I117" s="116" t="n">
        <v>19.30896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88" t="n"/>
      <c r="E118" s="88" t="n"/>
      <c r="F118" s="99" t="n"/>
      <c r="G118" s="106" t="n"/>
      <c r="H118" s="106" t="n"/>
      <c r="I118" s="100" t="n"/>
      <c r="J118" s="101" t="n">
        <v>192.6</v>
      </c>
      <c r="K118" s="100" t="n"/>
      <c r="L118" s="103" t="n">
        <v>1754.21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88" t="n"/>
      <c r="E119" s="88" t="n"/>
      <c r="F119" s="99" t="n"/>
      <c r="G119" s="106" t="n"/>
      <c r="H119" s="106" t="n"/>
      <c r="I119" s="100" t="n"/>
      <c r="J119" s="100" t="n"/>
      <c r="K119" s="100" t="n"/>
      <c r="L119" s="101" t="n">
        <v>524.26</v>
      </c>
      <c r="M119" s="100" t="n"/>
      <c r="N119" s="103" t="n">
        <v>37358.76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88" t="n"/>
      <c r="E120" s="88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1" t="n">
        <v>466.59</v>
      </c>
      <c r="M120" s="100" t="n"/>
      <c r="N120" s="112" t="n">
        <v>33249.3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88" t="n"/>
      <c r="E121" s="88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1" t="n">
        <v>214.95</v>
      </c>
      <c r="M121" s="100" t="n"/>
      <c r="N121" s="103" t="n">
        <v>15317.09</v>
      </c>
    </row>
    <row r="122" ht="19.35" customHeight="1">
      <c r="A122" s="96" t="n"/>
      <c r="B122" s="108" t="n"/>
      <c r="C122" s="87" t="inlineStr">
        <is>
          <t>Всего по позиции</t>
        </is>
      </c>
      <c r="D122" s="88" t="n"/>
      <c r="E122" s="88" t="n"/>
      <c r="F122" s="100" t="n"/>
      <c r="G122" s="106" t="n"/>
      <c r="H122" s="106" t="n"/>
      <c r="I122" s="113" t="n"/>
      <c r="J122" s="113" t="n"/>
      <c r="K122" s="113" t="n"/>
      <c r="L122" s="114" t="n">
        <v>2435.75</v>
      </c>
      <c r="M122" s="113" t="n"/>
      <c r="N122" s="94" t="n"/>
    </row>
    <row r="123" ht="68.65000000000001" customHeight="1">
      <c r="A123" s="87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88" t="n"/>
      <c r="E123" s="88" t="n"/>
      <c r="F123" s="93" t="inlineStr">
        <is>
          <t>100 шт</t>
        </is>
      </c>
      <c r="G123" s="94" t="n">
        <v>3.8</v>
      </c>
      <c r="H123" s="95" t="n">
        <v>1</v>
      </c>
      <c r="I123" s="150" t="n">
        <v>3.8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88" t="n"/>
      <c r="E124" s="88" t="n"/>
      <c r="F124" s="99" t="n"/>
      <c r="G124" s="99" t="n"/>
      <c r="H124" s="99" t="n"/>
      <c r="I124" s="100" t="n"/>
      <c r="J124" s="101" t="n">
        <v>201.24</v>
      </c>
      <c r="K124" s="102" t="n">
        <v>1.2</v>
      </c>
      <c r="L124" s="101" t="n">
        <v>917.65</v>
      </c>
      <c r="M124" s="101" t="n">
        <v>71.26000000000001</v>
      </c>
      <c r="N124" s="103" t="n">
        <v>65391.74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88" t="n"/>
      <c r="E125" s="88" t="n"/>
      <c r="F125" s="99" t="n"/>
      <c r="G125" s="99" t="n"/>
      <c r="H125" s="99" t="n"/>
      <c r="I125" s="100" t="n"/>
      <c r="J125" s="103" t="n">
        <v>1142.56</v>
      </c>
      <c r="K125" s="102" t="n">
        <v>1.2</v>
      </c>
      <c r="L125" s="103" t="n">
        <v>5210.07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88" t="n"/>
      <c r="E126" s="88" t="n"/>
      <c r="F126" s="99" t="n"/>
      <c r="G126" s="99" t="n"/>
      <c r="H126" s="99" t="n"/>
      <c r="I126" s="100" t="n"/>
      <c r="J126" s="101" t="n">
        <v>199.8</v>
      </c>
      <c r="K126" s="102" t="n">
        <v>1.2</v>
      </c>
      <c r="L126" s="101" t="n">
        <v>911.09</v>
      </c>
      <c r="M126" s="101" t="n">
        <v>71.26000000000001</v>
      </c>
      <c r="N126" s="103" t="n">
        <v>64924.27</v>
      </c>
    </row>
    <row r="127" ht="19.35" customHeight="1">
      <c r="A127" s="96" t="n"/>
      <c r="B127" s="104" t="n"/>
      <c r="C127" s="98" t="inlineStr">
        <is>
          <t>ЗТ</t>
        </is>
      </c>
      <c r="D127" s="88" t="n"/>
      <c r="E127" s="88" t="n"/>
      <c r="F127" s="105" t="inlineStr">
        <is>
          <t>чел.-ч</t>
        </is>
      </c>
      <c r="G127" s="117" t="n">
        <v>25.8</v>
      </c>
      <c r="H127" s="102" t="n">
        <v>1.2</v>
      </c>
      <c r="I127" s="118" t="n">
        <v>117.648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88" t="n"/>
      <c r="E128" s="88" t="n"/>
      <c r="F128" s="105" t="inlineStr">
        <is>
          <t>чел.-ч</t>
        </is>
      </c>
      <c r="G128" s="117" t="n">
        <v>14.8</v>
      </c>
      <c r="H128" s="102" t="n">
        <v>1.2</v>
      </c>
      <c r="I128" s="118" t="n">
        <v>67.488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88" t="n"/>
      <c r="E129" s="88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6127.72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88" t="n"/>
      <c r="E130" s="88" t="n"/>
      <c r="F130" s="99" t="n"/>
      <c r="G130" s="106" t="n"/>
      <c r="H130" s="106" t="n"/>
      <c r="I130" s="100" t="n"/>
      <c r="J130" s="100" t="n"/>
      <c r="K130" s="100" t="n"/>
      <c r="L130" s="103" t="n">
        <v>1828.74</v>
      </c>
      <c r="M130" s="100" t="n"/>
      <c r="N130" s="103" t="n">
        <v>130316.01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88" t="n"/>
      <c r="E131" s="88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3" t="n">
        <v>1627.58</v>
      </c>
      <c r="M131" s="100" t="n"/>
      <c r="N131" s="112" t="n">
        <v>115981.25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88" t="n"/>
      <c r="E132" s="88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1" t="n">
        <v>749.78</v>
      </c>
      <c r="M132" s="100" t="n"/>
      <c r="N132" s="103" t="n">
        <v>53429.56</v>
      </c>
    </row>
    <row r="133" ht="19.35" customHeight="1">
      <c r="A133" s="96" t="n"/>
      <c r="B133" s="108" t="n"/>
      <c r="C133" s="87" t="inlineStr">
        <is>
          <t>Всего по позиции</t>
        </is>
      </c>
      <c r="D133" s="88" t="n"/>
      <c r="E133" s="88" t="n"/>
      <c r="F133" s="100" t="n"/>
      <c r="G133" s="106" t="n"/>
      <c r="H133" s="106" t="n"/>
      <c r="I133" s="113" t="n"/>
      <c r="J133" s="113" t="n"/>
      <c r="K133" s="113" t="n"/>
      <c r="L133" s="114" t="n">
        <v>8505.08</v>
      </c>
      <c r="M133" s="113" t="n"/>
      <c r="N133" s="94" t="n"/>
    </row>
    <row r="134" ht="55.35" customHeight="1">
      <c r="A134" s="87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88" t="n"/>
      <c r="E134" s="88" t="n"/>
      <c r="F134" s="93" t="inlineStr">
        <is>
          <t>100 шт</t>
        </is>
      </c>
      <c r="G134" s="94" t="n">
        <v>3.8</v>
      </c>
      <c r="H134" s="95" t="n">
        <v>1</v>
      </c>
      <c r="I134" s="150" t="n">
        <v>3.8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88" t="n"/>
      <c r="E135" s="88" t="n"/>
      <c r="F135" s="99" t="n"/>
      <c r="G135" s="99" t="n"/>
      <c r="H135" s="99" t="n"/>
      <c r="I135" s="100" t="n"/>
      <c r="J135" s="101" t="n">
        <v>58.34</v>
      </c>
      <c r="K135" s="102" t="n">
        <v>1.2</v>
      </c>
      <c r="L135" s="101" t="n">
        <v>266.03</v>
      </c>
      <c r="M135" s="101" t="n">
        <v>71.26000000000001</v>
      </c>
      <c r="N135" s="103" t="n">
        <v>18957.3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88" t="n"/>
      <c r="E136" s="88" t="n"/>
      <c r="F136" s="99" t="n"/>
      <c r="G136" s="99" t="n"/>
      <c r="H136" s="99" t="n"/>
      <c r="I136" s="100" t="n"/>
      <c r="J136" s="101" t="n">
        <v>330.42</v>
      </c>
      <c r="K136" s="102" t="n">
        <v>1.2</v>
      </c>
      <c r="L136" s="103" t="n">
        <v>1506.72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88" t="n"/>
      <c r="E137" s="88" t="n"/>
      <c r="F137" s="99" t="n"/>
      <c r="G137" s="99" t="n"/>
      <c r="H137" s="99" t="n"/>
      <c r="I137" s="100" t="n"/>
      <c r="J137" s="101" t="n">
        <v>57.78</v>
      </c>
      <c r="K137" s="102" t="n">
        <v>1.2</v>
      </c>
      <c r="L137" s="101" t="n">
        <v>263.48</v>
      </c>
      <c r="M137" s="101" t="n">
        <v>71.26000000000001</v>
      </c>
      <c r="N137" s="103" t="n">
        <v>18775.58</v>
      </c>
    </row>
    <row r="138" ht="19.35" customHeight="1">
      <c r="A138" s="96" t="n"/>
      <c r="B138" s="104" t="n"/>
      <c r="C138" s="98" t="inlineStr">
        <is>
          <t>ЗТ</t>
        </is>
      </c>
      <c r="D138" s="88" t="n"/>
      <c r="E138" s="88" t="n"/>
      <c r="F138" s="105" t="inlineStr">
        <is>
          <t>чел.-ч</t>
        </is>
      </c>
      <c r="G138" s="101" t="n">
        <v>7.48</v>
      </c>
      <c r="H138" s="102" t="n">
        <v>1.2</v>
      </c>
      <c r="I138" s="119" t="n">
        <v>34.1088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88" t="n"/>
      <c r="E139" s="88" t="n"/>
      <c r="F139" s="105" t="inlineStr">
        <is>
          <t>чел.-ч</t>
        </is>
      </c>
      <c r="G139" s="101" t="n">
        <v>4.28</v>
      </c>
      <c r="H139" s="102" t="n">
        <v>1.2</v>
      </c>
      <c r="I139" s="119" t="n">
        <v>19.5168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88" t="n"/>
      <c r="E140" s="88" t="n"/>
      <c r="F140" s="99" t="n"/>
      <c r="G140" s="106" t="n"/>
      <c r="H140" s="106" t="n"/>
      <c r="I140" s="100" t="n"/>
      <c r="J140" s="101" t="n">
        <v>388.76</v>
      </c>
      <c r="K140" s="100" t="n"/>
      <c r="L140" s="103" t="n">
        <v>1772.75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88" t="n"/>
      <c r="E141" s="88" t="n"/>
      <c r="F141" s="99" t="n"/>
      <c r="G141" s="106" t="n"/>
      <c r="H141" s="106" t="n"/>
      <c r="I141" s="100" t="n"/>
      <c r="J141" s="100" t="n"/>
      <c r="K141" s="100" t="n"/>
      <c r="L141" s="101" t="n">
        <v>529.51</v>
      </c>
      <c r="M141" s="100" t="n"/>
      <c r="N141" s="103" t="n">
        <v>37732.88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88" t="n"/>
      <c r="E142" s="88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1" t="n">
        <v>471.26</v>
      </c>
      <c r="M142" s="100" t="n"/>
      <c r="N142" s="112" t="n">
        <v>33582.26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88" t="n"/>
      <c r="E143" s="88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1" t="n">
        <v>217.1</v>
      </c>
      <c r="M143" s="100" t="n"/>
      <c r="N143" s="103" t="n">
        <v>15470.48</v>
      </c>
    </row>
    <row r="144" ht="19.35" customHeight="1">
      <c r="A144" s="96" t="n"/>
      <c r="B144" s="108" t="n"/>
      <c r="C144" s="87" t="inlineStr">
        <is>
          <t>Всего по позиции</t>
        </is>
      </c>
      <c r="D144" s="88" t="n"/>
      <c r="E144" s="88" t="n"/>
      <c r="F144" s="100" t="n"/>
      <c r="G144" s="106" t="n"/>
      <c r="H144" s="106" t="n"/>
      <c r="I144" s="113" t="n"/>
      <c r="J144" s="113" t="n"/>
      <c r="K144" s="113" t="n"/>
      <c r="L144" s="114" t="n">
        <v>2461.11</v>
      </c>
      <c r="M144" s="113" t="n"/>
      <c r="N144" s="94" t="n"/>
    </row>
    <row r="145" ht="68.65000000000001" customHeight="1">
      <c r="A145" s="87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88" t="n"/>
      <c r="E145" s="88" t="n"/>
      <c r="F145" s="93" t="inlineStr">
        <is>
          <t>100 шт</t>
        </is>
      </c>
      <c r="G145" s="94" t="n">
        <v>1.3</v>
      </c>
      <c r="H145" s="95" t="n">
        <v>1</v>
      </c>
      <c r="I145" s="150" t="n">
        <v>1.3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88" t="n"/>
      <c r="E146" s="88" t="n"/>
      <c r="F146" s="99" t="n"/>
      <c r="G146" s="99" t="n"/>
      <c r="H146" s="99" t="n"/>
      <c r="I146" s="100" t="n"/>
      <c r="J146" s="101" t="n">
        <v>326.82</v>
      </c>
      <c r="K146" s="102" t="n">
        <v>1.2</v>
      </c>
      <c r="L146" s="101" t="n">
        <v>509.84</v>
      </c>
      <c r="M146" s="101" t="n">
        <v>71.26000000000001</v>
      </c>
      <c r="N146" s="103" t="n">
        <v>36331.2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88" t="n"/>
      <c r="E147" s="88" t="n"/>
      <c r="F147" s="99" t="n"/>
      <c r="G147" s="99" t="n"/>
      <c r="H147" s="99" t="n"/>
      <c r="I147" s="100" t="n"/>
      <c r="J147" s="103" t="n">
        <v>1852.8</v>
      </c>
      <c r="K147" s="102" t="n">
        <v>1.2</v>
      </c>
      <c r="L147" s="103" t="n">
        <v>2890.37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88" t="n"/>
      <c r="E148" s="88" t="n"/>
      <c r="F148" s="99" t="n"/>
      <c r="G148" s="99" t="n"/>
      <c r="H148" s="99" t="n"/>
      <c r="I148" s="100" t="n"/>
      <c r="J148" s="101" t="n">
        <v>324</v>
      </c>
      <c r="K148" s="102" t="n">
        <v>1.2</v>
      </c>
      <c r="L148" s="101" t="n">
        <v>505.44</v>
      </c>
      <c r="M148" s="101" t="n">
        <v>71.26000000000001</v>
      </c>
      <c r="N148" s="103" t="n">
        <v>36017.65</v>
      </c>
    </row>
    <row r="149" ht="19.35" customHeight="1">
      <c r="A149" s="96" t="n"/>
      <c r="B149" s="104" t="n"/>
      <c r="C149" s="98" t="inlineStr">
        <is>
          <t>ЗТ</t>
        </is>
      </c>
      <c r="D149" s="88" t="n"/>
      <c r="E149" s="88" t="n"/>
      <c r="F149" s="105" t="inlineStr">
        <is>
          <t>чел.-ч</t>
        </is>
      </c>
      <c r="G149" s="117" t="n">
        <v>41.9</v>
      </c>
      <c r="H149" s="102" t="n">
        <v>1.2</v>
      </c>
      <c r="I149" s="118" t="n">
        <v>65.364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88" t="n"/>
      <c r="E150" s="88" t="n"/>
      <c r="F150" s="105" t="inlineStr">
        <is>
          <t>чел.-ч</t>
        </is>
      </c>
      <c r="G150" s="120" t="n">
        <v>24</v>
      </c>
      <c r="H150" s="102" t="n">
        <v>1.2</v>
      </c>
      <c r="I150" s="101" t="n">
        <v>37.44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88" t="n"/>
      <c r="E151" s="88" t="n"/>
      <c r="F151" s="99" t="n"/>
      <c r="G151" s="106" t="n"/>
      <c r="H151" s="106" t="n"/>
      <c r="I151" s="100" t="n"/>
      <c r="J151" s="103" t="n">
        <v>2179.62</v>
      </c>
      <c r="K151" s="100" t="n"/>
      <c r="L151" s="103" t="n">
        <v>3400.21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88" t="n"/>
      <c r="E152" s="88" t="n"/>
      <c r="F152" s="99" t="n"/>
      <c r="G152" s="106" t="n"/>
      <c r="H152" s="106" t="n"/>
      <c r="I152" s="100" t="n"/>
      <c r="J152" s="100" t="n"/>
      <c r="K152" s="100" t="n"/>
      <c r="L152" s="103" t="n">
        <v>1015.28</v>
      </c>
      <c r="M152" s="100" t="n"/>
      <c r="N152" s="103" t="n">
        <v>72348.85000000001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88" t="n"/>
      <c r="E153" s="88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1" t="n">
        <v>903.6</v>
      </c>
      <c r="M153" s="100" t="n"/>
      <c r="N153" s="112" t="n">
        <v>64390.48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88" t="n"/>
      <c r="E154" s="88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1" t="n">
        <v>416.26</v>
      </c>
      <c r="M154" s="100" t="n"/>
      <c r="N154" s="103" t="n">
        <v>29663.03</v>
      </c>
    </row>
    <row r="155" ht="19.35" customHeight="1">
      <c r="A155" s="96" t="n"/>
      <c r="B155" s="108" t="n"/>
      <c r="C155" s="87" t="inlineStr">
        <is>
          <t>Всего по позиции</t>
        </is>
      </c>
      <c r="D155" s="88" t="n"/>
      <c r="E155" s="88" t="n"/>
      <c r="F155" s="100" t="n"/>
      <c r="G155" s="106" t="n"/>
      <c r="H155" s="106" t="n"/>
      <c r="I155" s="113" t="n"/>
      <c r="J155" s="113" t="n"/>
      <c r="K155" s="113" t="n"/>
      <c r="L155" s="114" t="n">
        <v>4720.07</v>
      </c>
      <c r="M155" s="113" t="n"/>
      <c r="N155" s="94" t="n"/>
    </row>
    <row r="156" ht="55.35" customHeight="1">
      <c r="A156" s="87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88" t="n"/>
      <c r="E156" s="88" t="n"/>
      <c r="F156" s="93" t="inlineStr">
        <is>
          <t>100 шт</t>
        </is>
      </c>
      <c r="G156" s="94" t="n">
        <v>1.3</v>
      </c>
      <c r="H156" s="95" t="n">
        <v>1</v>
      </c>
      <c r="I156" s="150" t="n">
        <v>1.3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88" t="n"/>
      <c r="E157" s="88" t="n"/>
      <c r="F157" s="99" t="n"/>
      <c r="G157" s="99" t="n"/>
      <c r="H157" s="99" t="n"/>
      <c r="I157" s="100" t="n"/>
      <c r="J157" s="101" t="n">
        <v>93.59999999999999</v>
      </c>
      <c r="K157" s="102" t="n">
        <v>1.2</v>
      </c>
      <c r="L157" s="101" t="n">
        <v>146.02</v>
      </c>
      <c r="M157" s="101" t="n">
        <v>71.26000000000001</v>
      </c>
      <c r="N157" s="103" t="n">
        <v>10405.39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88" t="n"/>
      <c r="E158" s="88" t="n"/>
      <c r="F158" s="99" t="n"/>
      <c r="G158" s="99" t="n"/>
      <c r="H158" s="99" t="n"/>
      <c r="I158" s="100" t="n"/>
      <c r="J158" s="101" t="n">
        <v>531.14</v>
      </c>
      <c r="K158" s="102" t="n">
        <v>1.2</v>
      </c>
      <c r="L158" s="101" t="n">
        <v>828.58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88" t="n"/>
      <c r="E159" s="88" t="n"/>
      <c r="F159" s="99" t="n"/>
      <c r="G159" s="99" t="n"/>
      <c r="H159" s="99" t="n"/>
      <c r="I159" s="100" t="n"/>
      <c r="J159" s="101" t="n">
        <v>92.88</v>
      </c>
      <c r="K159" s="102" t="n">
        <v>1.2</v>
      </c>
      <c r="L159" s="101" t="n">
        <v>144.89</v>
      </c>
      <c r="M159" s="101" t="n">
        <v>71.26000000000001</v>
      </c>
      <c r="N159" s="103" t="n">
        <v>10324.86</v>
      </c>
    </row>
    <row r="160" ht="19.35" customHeight="1">
      <c r="A160" s="96" t="n"/>
      <c r="B160" s="104" t="n"/>
      <c r="C160" s="98" t="inlineStr">
        <is>
          <t>ЗТ</t>
        </is>
      </c>
      <c r="D160" s="88" t="n"/>
      <c r="E160" s="88" t="n"/>
      <c r="F160" s="105" t="inlineStr">
        <is>
          <t>чел.-ч</t>
        </is>
      </c>
      <c r="G160" s="120" t="n">
        <v>12</v>
      </c>
      <c r="H160" s="102" t="n">
        <v>1.2</v>
      </c>
      <c r="I160" s="101" t="n">
        <v>18.72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88" t="n"/>
      <c r="E161" s="88" t="n"/>
      <c r="F161" s="105" t="inlineStr">
        <is>
          <t>чел.-ч</t>
        </is>
      </c>
      <c r="G161" s="101" t="n">
        <v>6.88</v>
      </c>
      <c r="H161" s="102" t="n">
        <v>1.2</v>
      </c>
      <c r="I161" s="119" t="n">
        <v>10.7328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88" t="n"/>
      <c r="E162" s="88" t="n"/>
      <c r="F162" s="99" t="n"/>
      <c r="G162" s="106" t="n"/>
      <c r="H162" s="106" t="n"/>
      <c r="I162" s="100" t="n"/>
      <c r="J162" s="101" t="n">
        <v>624.74</v>
      </c>
      <c r="K162" s="100" t="n"/>
      <c r="L162" s="101" t="n">
        <v>974.6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88" t="n"/>
      <c r="E163" s="88" t="n"/>
      <c r="F163" s="99" t="n"/>
      <c r="G163" s="106" t="n"/>
      <c r="H163" s="106" t="n"/>
      <c r="I163" s="100" t="n"/>
      <c r="J163" s="100" t="n"/>
      <c r="K163" s="100" t="n"/>
      <c r="L163" s="101" t="n">
        <v>290.91</v>
      </c>
      <c r="M163" s="100" t="n"/>
      <c r="N163" s="103" t="n">
        <v>20730.25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88" t="n"/>
      <c r="E164" s="88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1" t="n">
        <v>258.91</v>
      </c>
      <c r="M164" s="100" t="n"/>
      <c r="N164" s="112" t="n">
        <v>18449.92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88" t="n"/>
      <c r="E165" s="88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119.27</v>
      </c>
      <c r="M165" s="100" t="n"/>
      <c r="N165" s="103" t="n">
        <v>8499.4</v>
      </c>
    </row>
    <row r="166" ht="19.35" customHeight="1">
      <c r="A166" s="96" t="n"/>
      <c r="B166" s="108" t="n"/>
      <c r="C166" s="87" t="inlineStr">
        <is>
          <t>Всего по позиции</t>
        </is>
      </c>
      <c r="D166" s="88" t="n"/>
      <c r="E166" s="88" t="n"/>
      <c r="F166" s="100" t="n"/>
      <c r="G166" s="106" t="n"/>
      <c r="H166" s="106" t="n"/>
      <c r="I166" s="113" t="n"/>
      <c r="J166" s="113" t="n"/>
      <c r="K166" s="113" t="n"/>
      <c r="L166" s="114" t="n">
        <v>1352.78</v>
      </c>
      <c r="M166" s="113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64969.53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36593.9</v>
      </c>
      <c r="M168" s="129" t="n"/>
      <c r="N168" s="128" t="n">
        <v>1707332.56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18697.88</v>
      </c>
      <c r="M170" s="129" t="n"/>
      <c r="N170" s="128" t="n">
        <v>1332410.94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17896.02</v>
      </c>
      <c r="M171" s="129" t="n"/>
      <c r="N171" s="128" t="n">
        <v>374921.62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17896.02</v>
      </c>
      <c r="M173" s="129" t="n"/>
      <c r="N173" s="128" t="n">
        <v>374921.62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3129.53</v>
      </c>
      <c r="M175" s="129" t="n"/>
      <c r="N175" s="128" t="n">
        <v>223010.29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21827.41</v>
      </c>
      <c r="M176" s="129" t="n"/>
      <c r="N176" s="128" t="n">
        <v>1555421.23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19426.41</v>
      </c>
      <c r="M177" s="129" t="n"/>
      <c r="N177" s="128" t="n">
        <v>1384324.9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8949.219999999999</v>
      </c>
      <c r="M178" s="129" t="n"/>
      <c r="N178" s="128" t="n">
        <v>637722.7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64969.53</v>
      </c>
      <c r="M179" s="134" t="n"/>
      <c r="N179" s="123" t="n">
        <v>3729380.16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2214.35292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231.81348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64969.53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64969.53</v>
      </c>
      <c r="M185" s="129" t="n"/>
      <c r="N185" s="128" t="n">
        <v>3729380.16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36593.9</v>
      </c>
      <c r="M187" s="129" t="n"/>
      <c r="N187" s="128" t="n">
        <v>1707332.56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18697.88</v>
      </c>
      <c r="M189" s="129" t="n"/>
      <c r="N189" s="128" t="n">
        <v>1332410.94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17896.02</v>
      </c>
      <c r="M190" s="129" t="n"/>
      <c r="N190" s="128" t="n">
        <v>374921.62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17896.02</v>
      </c>
      <c r="M191" s="129" t="n"/>
      <c r="N191" s="128" t="n">
        <v>374921.62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3129.53</v>
      </c>
      <c r="M192" s="129" t="n"/>
      <c r="N192" s="128" t="n">
        <v>223010.29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21827.41</v>
      </c>
      <c r="M193" s="129" t="n"/>
      <c r="N193" s="128" t="n">
        <v>1555421.23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19426.41</v>
      </c>
      <c r="M194" s="129" t="n"/>
      <c r="N194" s="128" t="n">
        <v>1384324.9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8949.219999999999</v>
      </c>
      <c r="M195" s="129" t="n"/>
      <c r="N195" s="128" t="n">
        <v>637722.7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64969.53</v>
      </c>
      <c r="M196" s="124" t="n"/>
      <c r="N196" s="123" t="n">
        <v>3729380.16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36593.9</v>
      </c>
      <c r="M197" s="129" t="n"/>
      <c r="N197" s="128" t="n">
        <v>1707332.56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18697.88</v>
      </c>
      <c r="M199" s="129" t="n"/>
      <c r="N199" s="128" t="n">
        <v>1332410.94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17896.02</v>
      </c>
      <c r="M200" s="129" t="n"/>
      <c r="N200" s="128" t="n">
        <v>374921.62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17896.02</v>
      </c>
      <c r="M201" s="129" t="n"/>
      <c r="N201" s="128" t="n">
        <v>374921.62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3129.53</v>
      </c>
      <c r="M202" s="129" t="n"/>
      <c r="N202" s="128" t="n">
        <v>223010.29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21827.41</v>
      </c>
      <c r="M203" s="129" t="n"/>
      <c r="N203" s="128" t="n">
        <v>1555421.23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19426.41</v>
      </c>
      <c r="M204" s="129" t="n"/>
      <c r="N204" s="128" t="n">
        <v>1384324.9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8949.219999999999</v>
      </c>
      <c r="M205" s="129" t="n"/>
      <c r="N205" s="128" t="n">
        <v>637722.7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2214.35292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231.81348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H15:N15"/>
    <mergeCell ref="C51:E51"/>
    <mergeCell ref="C95:E9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02-33-16</t>
        </is>
      </c>
    </row>
    <row r="25" ht="19.35" customHeight="1">
      <c r="A25" s="56" t="inlineStr">
        <is>
          <t>33 ВЛ 500 кВ Зейская ГЭС - Амурская №2.  Магдагачинский район Тыгдинский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185.4</v>
      </c>
      <c r="M31" s="65" t="n">
        <v>2.6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426.41</v>
      </c>
      <c r="E32" s="72" t="inlineStr">
        <is>
          <t>(</t>
        </is>
      </c>
      <c r="F32" s="71" t="n">
        <v>5.98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310.46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426.41</v>
      </c>
      <c r="E34" s="72" t="inlineStr">
        <is>
          <t>(</t>
        </is>
      </c>
      <c r="F34" s="78" t="n">
        <v>5.98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257-265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6.02</v>
      </c>
      <c r="H44" s="95" t="n">
        <v>1</v>
      </c>
      <c r="I44" s="115" t="n">
        <v>6.02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648.95</v>
      </c>
      <c r="M46" s="101" t="n">
        <v>71.26000000000001</v>
      </c>
      <c r="N46" s="103" t="n">
        <v>46244.18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6" t="n">
        <v>77.44128000000001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648.95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1" t="n">
        <v>648.95</v>
      </c>
      <c r="M49" s="100" t="n"/>
      <c r="N49" s="103" t="n">
        <v>46244.18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577.5700000000001</v>
      </c>
      <c r="M50" s="100" t="n"/>
      <c r="N50" s="112" t="n">
        <v>41157.32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266.07</v>
      </c>
      <c r="M51" s="100" t="n"/>
      <c r="N51" s="103" t="n">
        <v>18960.11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4" t="n">
        <v>1492.59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3.03</v>
      </c>
      <c r="H53" s="95" t="n">
        <v>1</v>
      </c>
      <c r="I53" s="115" t="n">
        <v>3.03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940.91</v>
      </c>
      <c r="M55" s="101" t="n">
        <v>71.26000000000001</v>
      </c>
      <c r="N55" s="103" t="n">
        <v>67049.25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6" t="n">
        <v>112.27968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940.91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1" t="n">
        <v>940.91</v>
      </c>
      <c r="M58" s="100" t="n"/>
      <c r="N58" s="103" t="n">
        <v>67049.25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837.41</v>
      </c>
      <c r="M59" s="100" t="n"/>
      <c r="N59" s="112" t="n">
        <v>59673.83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385.77</v>
      </c>
      <c r="M60" s="100" t="n"/>
      <c r="N60" s="103" t="n">
        <v>27490.19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4" t="n">
        <v>2164.09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1.04</v>
      </c>
      <c r="H62" s="95" t="n">
        <v>1</v>
      </c>
      <c r="I62" s="115" t="n">
        <v>1.04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405.78</v>
      </c>
      <c r="M64" s="101" t="n">
        <v>71.26000000000001</v>
      </c>
      <c r="N64" s="103" t="n">
        <v>28915.88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9" t="n">
        <v>48.4224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405.78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405.78</v>
      </c>
      <c r="M67" s="100" t="n"/>
      <c r="N67" s="103" t="n">
        <v>28915.88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361.14</v>
      </c>
      <c r="M68" s="100" t="n"/>
      <c r="N68" s="112" t="n">
        <v>25735.13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166.37</v>
      </c>
      <c r="M69" s="100" t="n"/>
      <c r="N69" s="103" t="n">
        <v>11855.51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5" t="n">
        <v>933.29</v>
      </c>
      <c r="M70" s="113" t="n"/>
      <c r="N70" s="94" t="n"/>
    </row>
    <row r="71" ht="55.35" customHeight="1">
      <c r="A71" s="87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88" t="n"/>
      <c r="E71" s="88" t="n"/>
      <c r="F71" s="93" t="inlineStr">
        <is>
          <t>100 деревьев</t>
        </is>
      </c>
      <c r="G71" s="94" t="n">
        <v>1.57</v>
      </c>
      <c r="H71" s="95" t="n">
        <v>1</v>
      </c>
      <c r="I71" s="115" t="n">
        <v>1.57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198.3</v>
      </c>
      <c r="M73" s="101" t="n">
        <v>71.26000000000001</v>
      </c>
      <c r="N73" s="103" t="n">
        <v>14130.86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15.7</v>
      </c>
      <c r="H74" s="148" t="n">
        <v>0.96</v>
      </c>
      <c r="I74" s="116" t="n">
        <v>23.66304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198.3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1" t="n">
        <v>198.3</v>
      </c>
      <c r="M76" s="100" t="n"/>
      <c r="N76" s="103" t="n">
        <v>14130.86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176.49</v>
      </c>
      <c r="M77" s="100" t="n"/>
      <c r="N77" s="112" t="n">
        <v>12576.47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81.3</v>
      </c>
      <c r="M78" s="100" t="n"/>
      <c r="N78" s="103" t="n">
        <v>5793.65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5" t="n">
        <v>456.09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88" t="n"/>
      <c r="E80" s="88" t="n"/>
      <c r="F80" s="93" t="inlineStr">
        <is>
          <t>100 деревьев</t>
        </is>
      </c>
      <c r="G80" s="94" t="n">
        <v>0.77</v>
      </c>
      <c r="H80" s="95" t="n">
        <v>1</v>
      </c>
      <c r="I80" s="115" t="n">
        <v>0.77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284.33</v>
      </c>
      <c r="M82" s="101" t="n">
        <v>71.26000000000001</v>
      </c>
      <c r="N82" s="103" t="n">
        <v>20261.36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45.9</v>
      </c>
      <c r="H83" s="148" t="n">
        <v>0.96</v>
      </c>
      <c r="I83" s="116" t="n">
        <v>33.92928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284.33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1" t="n">
        <v>284.33</v>
      </c>
      <c r="M85" s="100" t="n"/>
      <c r="N85" s="103" t="n">
        <v>20261.36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253.05</v>
      </c>
      <c r="M86" s="100" t="n"/>
      <c r="N86" s="112" t="n">
        <v>18032.61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116.58</v>
      </c>
      <c r="M87" s="100" t="n"/>
      <c r="N87" s="103" t="n">
        <v>8307.16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5" t="n">
        <v>653.96</v>
      </c>
      <c r="M88" s="113" t="n"/>
      <c r="N88" s="94" t="n"/>
    </row>
    <row r="89" ht="55.35" customHeight="1">
      <c r="A89" s="87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88" t="n"/>
      <c r="E89" s="88" t="n"/>
      <c r="F89" s="93" t="inlineStr">
        <is>
          <t>100 деревьев</t>
        </is>
      </c>
      <c r="G89" s="94" t="n">
        <v>0.26</v>
      </c>
      <c r="H89" s="95" t="n">
        <v>1</v>
      </c>
      <c r="I89" s="115" t="n">
        <v>0.26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123.41</v>
      </c>
      <c r="M91" s="101" t="n">
        <v>71.26000000000001</v>
      </c>
      <c r="N91" s="103" t="n">
        <v>8794.200000000001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20" t="n">
        <v>59</v>
      </c>
      <c r="H92" s="148" t="n">
        <v>0.96</v>
      </c>
      <c r="I92" s="119" t="n">
        <v>14.7264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123.41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88" t="n"/>
      <c r="E94" s="88" t="n"/>
      <c r="F94" s="99" t="n"/>
      <c r="G94" s="106" t="n"/>
      <c r="H94" s="106" t="n"/>
      <c r="I94" s="100" t="n"/>
      <c r="J94" s="100" t="n"/>
      <c r="K94" s="100" t="n"/>
      <c r="L94" s="101" t="n">
        <v>123.41</v>
      </c>
      <c r="M94" s="100" t="n"/>
      <c r="N94" s="103" t="n">
        <v>8794.200000000001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109.83</v>
      </c>
      <c r="M95" s="100" t="n"/>
      <c r="N95" s="112" t="n">
        <v>7826.84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50.6</v>
      </c>
      <c r="M96" s="100" t="n"/>
      <c r="N96" s="103" t="n">
        <v>3605.62</v>
      </c>
    </row>
    <row r="97" ht="19.35" customHeight="1">
      <c r="A97" s="96" t="n"/>
      <c r="B97" s="108" t="n"/>
      <c r="C97" s="87" t="inlineStr">
        <is>
          <t>Всего по позиции</t>
        </is>
      </c>
      <c r="D97" s="88" t="n"/>
      <c r="E97" s="88" t="n"/>
      <c r="F97" s="100" t="n"/>
      <c r="G97" s="106" t="n"/>
      <c r="H97" s="106" t="n"/>
      <c r="I97" s="113" t="n"/>
      <c r="J97" s="113" t="n"/>
      <c r="K97" s="113" t="n"/>
      <c r="L97" s="115" t="n">
        <v>283.84</v>
      </c>
      <c r="M97" s="113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5983.86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2601.68</v>
      </c>
      <c r="M99" s="129" t="n"/>
      <c r="N99" s="128" t="n">
        <v>185395.73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2601.68</v>
      </c>
      <c r="M101" s="129" t="n"/>
      <c r="N101" s="128" t="n">
        <v>185395.73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2601.68</v>
      </c>
      <c r="M107" s="129" t="n"/>
      <c r="N107" s="128" t="n">
        <v>185395.73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2315.49</v>
      </c>
      <c r="M108" s="129" t="n"/>
      <c r="N108" s="128" t="n">
        <v>165002.2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1066.69</v>
      </c>
      <c r="M109" s="129" t="n"/>
      <c r="N109" s="128" t="n">
        <v>76012.24000000001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5983.86</v>
      </c>
      <c r="M110" s="134" t="n"/>
      <c r="N110" s="123" t="n">
        <v>426410.17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310.46208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5983.86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5983.86</v>
      </c>
      <c r="M116" s="129" t="n"/>
      <c r="N116" s="128" t="n">
        <v>426410.17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2601.68</v>
      </c>
      <c r="M118" s="129" t="n"/>
      <c r="N118" s="128" t="n">
        <v>185395.73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2601.68</v>
      </c>
      <c r="M120" s="129" t="n"/>
      <c r="N120" s="128" t="n">
        <v>185395.73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2601.68</v>
      </c>
      <c r="M124" s="129" t="n"/>
      <c r="N124" s="128" t="n">
        <v>185395.73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2315.49</v>
      </c>
      <c r="M125" s="129" t="n"/>
      <c r="N125" s="128" t="n">
        <v>165002.2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1066.69</v>
      </c>
      <c r="M126" s="129" t="n"/>
      <c r="N126" s="128" t="n">
        <v>76012.24000000001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5983.86</v>
      </c>
      <c r="M127" s="124" t="n"/>
      <c r="N127" s="123" t="n">
        <v>426410.17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2601.68</v>
      </c>
      <c r="M128" s="129" t="n"/>
      <c r="N128" s="128" t="n">
        <v>185395.73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2601.68</v>
      </c>
      <c r="M130" s="129" t="n"/>
      <c r="N130" s="128" t="n">
        <v>185395.73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2601.68</v>
      </c>
      <c r="M134" s="129" t="n"/>
      <c r="N134" s="128" t="n">
        <v>185395.73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2315.49</v>
      </c>
      <c r="M135" s="129" t="n"/>
      <c r="N135" s="128" t="n">
        <v>165002.2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1066.69</v>
      </c>
      <c r="M136" s="129" t="n"/>
      <c r="N136" s="128" t="n">
        <v>76012.24000000001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310.46208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A17:G17"/>
    <mergeCell ref="C121:K121"/>
    <mergeCell ref="C134:K134"/>
    <mergeCell ref="H13:N13"/>
    <mergeCell ref="C144:F144"/>
    <mergeCell ref="C80:E80"/>
    <mergeCell ref="A30:N30"/>
    <mergeCell ref="C105:K105"/>
    <mergeCell ref="A19:G19"/>
    <mergeCell ref="H15:N15"/>
    <mergeCell ref="C51:E51"/>
    <mergeCell ref="C95:E9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13" min="0" max="16383" man="1"/>
  </rowBreaks>
</worksheet>
</file>

<file path=xl/worksheets/sheet19.xml><?xml version="1.0" encoding="utf-8"?>
<worksheet xmlns="http://schemas.openxmlformats.org/spreadsheetml/2006/main">
  <sheetPr>
    <outlinePr summaryBelow="1" summaryRight="1"/>
    <pageSetUpPr autoPageBreaks="0" fitToPage="0"/>
  </sheetPr>
  <dimension ref="A1:N22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02-33-17</t>
        </is>
      </c>
    </row>
    <row r="25" ht="19.35" customHeight="1">
      <c r="A25" s="56" t="inlineStr">
        <is>
          <t>33 ВЛ 500 кВ Зейская ГЭС - Амурская №2. Магдагачинский район, Чалганский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1654.6</v>
      </c>
      <c r="M31" s="65" t="n">
        <v>23.22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4672.21</v>
      </c>
      <c r="E32" s="72" t="inlineStr">
        <is>
          <t>(</t>
        </is>
      </c>
      <c r="F32" s="71" t="n">
        <v>82.03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2750.67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302.17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4672.21</v>
      </c>
      <c r="E34" s="72" t="inlineStr">
        <is>
          <t>(</t>
        </is>
      </c>
      <c r="F34" s="78" t="n">
        <v>82.03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388</v>
      </c>
      <c r="H44" s="95" t="n">
        <v>1</v>
      </c>
      <c r="I44" s="95" t="n">
        <v>388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17595.02</v>
      </c>
      <c r="M45" s="101" t="n">
        <v>71.26000000000001</v>
      </c>
      <c r="N45" s="103" t="n">
        <v>1253821.13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2" t="n">
        <v>2062.608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17595.02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17595.02</v>
      </c>
      <c r="M48" s="100" t="n"/>
      <c r="N48" s="103" t="n">
        <v>1253821.13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15659.57</v>
      </c>
      <c r="M49" s="100" t="n"/>
      <c r="N49" s="112" t="n">
        <v>1115900.81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7213.96</v>
      </c>
      <c r="M50" s="100" t="n"/>
      <c r="N50" s="103" t="n">
        <v>514066.66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40468.55</v>
      </c>
      <c r="M51" s="113" t="n"/>
      <c r="N51" s="94" t="n"/>
    </row>
    <row r="52" ht="19.35" customHeight="1">
      <c r="A52" s="149" t="inlineStr">
        <is>
          <t>Пролет 1-1204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6.74</v>
      </c>
      <c r="H53" s="95" t="n">
        <v>1</v>
      </c>
      <c r="I53" s="115" t="n">
        <v>6.74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396.07</v>
      </c>
      <c r="M54" s="101" t="n">
        <v>71.26000000000001</v>
      </c>
      <c r="N54" s="103" t="n">
        <v>28223.95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42.13848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396.07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396.07</v>
      </c>
      <c r="M57" s="100" t="n"/>
      <c r="N57" s="103" t="n">
        <v>28223.95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352.5</v>
      </c>
      <c r="M58" s="100" t="n"/>
      <c r="N58" s="112" t="n">
        <v>25119.32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162.39</v>
      </c>
      <c r="M59" s="100" t="n"/>
      <c r="N59" s="103" t="n">
        <v>11571.82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5" t="n">
        <v>910.96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3.16</v>
      </c>
      <c r="H61" s="95" t="n">
        <v>1</v>
      </c>
      <c r="I61" s="115" t="n">
        <v>3.16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360.01</v>
      </c>
      <c r="M62" s="101" t="n">
        <v>71.26000000000001</v>
      </c>
      <c r="N62" s="103" t="n">
        <v>25654.31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38.2992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360.01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360.01</v>
      </c>
      <c r="M65" s="100" t="n"/>
      <c r="N65" s="103" t="n">
        <v>25654.31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320.41</v>
      </c>
      <c r="M66" s="100" t="n"/>
      <c r="N66" s="112" t="n">
        <v>22832.34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147.6</v>
      </c>
      <c r="M67" s="100" t="n"/>
      <c r="N67" s="103" t="n">
        <v>10518.27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5" t="n">
        <v>828.02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1.11</v>
      </c>
      <c r="H69" s="95" t="n">
        <v>1</v>
      </c>
      <c r="I69" s="115" t="n">
        <v>1.11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167.78</v>
      </c>
      <c r="M70" s="101" t="n">
        <v>71.26000000000001</v>
      </c>
      <c r="N70" s="103" t="n">
        <v>11956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9" t="n">
        <v>17.8488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167.78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167.78</v>
      </c>
      <c r="M73" s="100" t="n"/>
      <c r="N73" s="103" t="n">
        <v>11956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149.32</v>
      </c>
      <c r="M74" s="100" t="n"/>
      <c r="N74" s="112" t="n">
        <v>10640.84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68.79000000000001</v>
      </c>
      <c r="M75" s="100" t="n"/>
      <c r="N75" s="103" t="n">
        <v>4901.96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385.89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ФЕР01-02-099-06</t>
        </is>
      </c>
      <c r="C77" s="92" t="inlineStr">
        <is>
          <t>Валка деревьев мягких пород с корня, диаметр стволов: более 32 см</t>
        </is>
      </c>
      <c r="D77" s="88" t="n"/>
      <c r="E77" s="88" t="n"/>
      <c r="F77" s="93" t="inlineStr">
        <is>
          <t>100 шт</t>
        </is>
      </c>
      <c r="G77" s="94" t="n">
        <v>0.13</v>
      </c>
      <c r="H77" s="95" t="n">
        <v>1</v>
      </c>
      <c r="I77" s="115" t="n">
        <v>0.13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192.7</v>
      </c>
      <c r="K78" s="102" t="n">
        <v>1.2</v>
      </c>
      <c r="L78" s="101" t="n">
        <v>30.06</v>
      </c>
      <c r="M78" s="101" t="n">
        <v>71.26000000000001</v>
      </c>
      <c r="N78" s="103" t="n">
        <v>2142.08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20.5</v>
      </c>
      <c r="H79" s="102" t="n">
        <v>1.2</v>
      </c>
      <c r="I79" s="118" t="n">
        <v>3.198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192.7</v>
      </c>
      <c r="K80" s="100" t="n"/>
      <c r="L80" s="101" t="n">
        <v>30.06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30.06</v>
      </c>
      <c r="M81" s="100" t="n"/>
      <c r="N81" s="103" t="n">
        <v>2142.08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26.75</v>
      </c>
      <c r="M82" s="100" t="n"/>
      <c r="N82" s="112" t="n">
        <v>1906.45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12.32</v>
      </c>
      <c r="M83" s="100" t="n"/>
      <c r="N83" s="101" t="n">
        <v>878.25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5" t="n">
        <v>69.13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ФЕР01-02-099-07</t>
        </is>
      </c>
      <c r="C85" s="92" t="inlineStr">
        <is>
          <t>Валка деревьев твердых пород и лиственницы с корня, диаметр стволов: до 16 см</t>
        </is>
      </c>
      <c r="D85" s="88" t="n"/>
      <c r="E85" s="88" t="n"/>
      <c r="F85" s="93" t="inlineStr">
        <is>
          <t>100 шт</t>
        </is>
      </c>
      <c r="G85" s="94" t="n">
        <v>3.28</v>
      </c>
      <c r="H85" s="95" t="n">
        <v>1</v>
      </c>
      <c r="I85" s="115" t="n">
        <v>3.28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59.22</v>
      </c>
      <c r="K86" s="102" t="n">
        <v>1.2</v>
      </c>
      <c r="L86" s="101" t="n">
        <v>233.09</v>
      </c>
      <c r="M86" s="101" t="n">
        <v>71.26000000000001</v>
      </c>
      <c r="N86" s="103" t="n">
        <v>16609.99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6.3</v>
      </c>
      <c r="H87" s="102" t="n">
        <v>1.2</v>
      </c>
      <c r="I87" s="119" t="n">
        <v>24.7968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59.22</v>
      </c>
      <c r="K88" s="100" t="n"/>
      <c r="L88" s="101" t="n">
        <v>233.09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1" t="n">
        <v>233.09</v>
      </c>
      <c r="M89" s="100" t="n"/>
      <c r="N89" s="103" t="n">
        <v>16609.99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207.45</v>
      </c>
      <c r="M90" s="100" t="n"/>
      <c r="N90" s="112" t="n">
        <v>14782.89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95.56999999999999</v>
      </c>
      <c r="M91" s="100" t="n"/>
      <c r="N91" s="103" t="n">
        <v>6810.1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5" t="n">
        <v>536.11</v>
      </c>
      <c r="M92" s="113" t="n"/>
      <c r="N92" s="94" t="n"/>
    </row>
    <row r="93" ht="55.35" customHeight="1">
      <c r="A93" s="87" t="inlineStr">
        <is>
          <t>7</t>
        </is>
      </c>
      <c r="B93" s="91" t="inlineStr">
        <is>
          <t>ФЕР01-02-099-10</t>
        </is>
      </c>
      <c r="C93" s="92" t="inlineStr">
        <is>
          <t>Валка деревьев твердых пород и лиственницы с корня, диаметр стволов: до 28 см</t>
        </is>
      </c>
      <c r="D93" s="88" t="n"/>
      <c r="E93" s="88" t="n"/>
      <c r="F93" s="93" t="inlineStr">
        <is>
          <t>100 шт</t>
        </is>
      </c>
      <c r="G93" s="94" t="n">
        <v>1.52</v>
      </c>
      <c r="H93" s="95" t="n">
        <v>1</v>
      </c>
      <c r="I93" s="115" t="n">
        <v>1.52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115.62</v>
      </c>
      <c r="K94" s="102" t="n">
        <v>1.2</v>
      </c>
      <c r="L94" s="101" t="n">
        <v>210.89</v>
      </c>
      <c r="M94" s="101" t="n">
        <v>71.26000000000001</v>
      </c>
      <c r="N94" s="103" t="n">
        <v>15028.02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7" t="n">
        <v>12.3</v>
      </c>
      <c r="H95" s="102" t="n">
        <v>1.2</v>
      </c>
      <c r="I95" s="119" t="n">
        <v>22.4352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6" t="n"/>
      <c r="H96" s="106" t="n"/>
      <c r="I96" s="100" t="n"/>
      <c r="J96" s="101" t="n">
        <v>115.62</v>
      </c>
      <c r="K96" s="100" t="n"/>
      <c r="L96" s="101" t="n">
        <v>210.89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88" t="n"/>
      <c r="E97" s="88" t="n"/>
      <c r="F97" s="99" t="n"/>
      <c r="G97" s="106" t="n"/>
      <c r="H97" s="106" t="n"/>
      <c r="I97" s="100" t="n"/>
      <c r="J97" s="100" t="n"/>
      <c r="K97" s="100" t="n"/>
      <c r="L97" s="101" t="n">
        <v>210.89</v>
      </c>
      <c r="M97" s="100" t="n"/>
      <c r="N97" s="103" t="n">
        <v>15028.02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187.69</v>
      </c>
      <c r="M98" s="100" t="n"/>
      <c r="N98" s="112" t="n">
        <v>13374.94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86.45999999999999</v>
      </c>
      <c r="M99" s="100" t="n"/>
      <c r="N99" s="103" t="n">
        <v>6161.49</v>
      </c>
    </row>
    <row r="100" ht="19.35" customHeight="1">
      <c r="A100" s="96" t="n"/>
      <c r="B100" s="108" t="n"/>
      <c r="C100" s="87" t="inlineStr">
        <is>
          <t>Всего по позиции</t>
        </is>
      </c>
      <c r="D100" s="88" t="n"/>
      <c r="E100" s="88" t="n"/>
      <c r="F100" s="100" t="n"/>
      <c r="G100" s="106" t="n"/>
      <c r="H100" s="106" t="n"/>
      <c r="I100" s="113" t="n"/>
      <c r="J100" s="113" t="n"/>
      <c r="K100" s="113" t="n"/>
      <c r="L100" s="115" t="n">
        <v>485.04</v>
      </c>
      <c r="M100" s="113" t="n"/>
      <c r="N100" s="94" t="n"/>
    </row>
    <row r="101" ht="55.35" customHeight="1">
      <c r="A101" s="87" t="inlineStr">
        <is>
          <t>8</t>
        </is>
      </c>
      <c r="B101" s="91" t="inlineStr">
        <is>
          <t>ФЕР01-02-099-11</t>
        </is>
      </c>
      <c r="C101" s="92" t="inlineStr">
        <is>
          <t>Валка деревьев твердых пород и лиственницы с корня, диаметр стволов: до 32 см</t>
        </is>
      </c>
      <c r="D101" s="88" t="n"/>
      <c r="E101" s="88" t="n"/>
      <c r="F101" s="93" t="inlineStr">
        <is>
          <t>100 шт</t>
        </is>
      </c>
      <c r="G101" s="94" t="n">
        <v>0.51</v>
      </c>
      <c r="H101" s="95" t="n">
        <v>1</v>
      </c>
      <c r="I101" s="115" t="n">
        <v>0.51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154.16</v>
      </c>
      <c r="K102" s="102" t="n">
        <v>1.2</v>
      </c>
      <c r="L102" s="101" t="n">
        <v>94.34999999999999</v>
      </c>
      <c r="M102" s="101" t="n">
        <v>71.26000000000001</v>
      </c>
      <c r="N102" s="103" t="n">
        <v>6723.38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7" t="n">
        <v>16.4</v>
      </c>
      <c r="H103" s="102" t="n">
        <v>1.2</v>
      </c>
      <c r="I103" s="119" t="n">
        <v>10.0368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Итого по расценке</t>
        </is>
      </c>
      <c r="D104" s="88" t="n"/>
      <c r="E104" s="88" t="n"/>
      <c r="F104" s="99" t="n"/>
      <c r="G104" s="106" t="n"/>
      <c r="H104" s="106" t="n"/>
      <c r="I104" s="100" t="n"/>
      <c r="J104" s="101" t="n">
        <v>154.16</v>
      </c>
      <c r="K104" s="100" t="n"/>
      <c r="L104" s="101" t="n">
        <v>94.34999999999999</v>
      </c>
      <c r="M104" s="100" t="n"/>
      <c r="N104" s="107" t="n"/>
    </row>
    <row r="105" ht="19.35" customHeight="1">
      <c r="A105" s="96" t="n"/>
      <c r="B105" s="108" t="n"/>
      <c r="C105" s="98" t="inlineStr">
        <is>
          <t>ФОТ</t>
        </is>
      </c>
      <c r="D105" s="88" t="n"/>
      <c r="E105" s="88" t="n"/>
      <c r="F105" s="99" t="n"/>
      <c r="G105" s="106" t="n"/>
      <c r="H105" s="106" t="n"/>
      <c r="I105" s="100" t="n"/>
      <c r="J105" s="100" t="n"/>
      <c r="K105" s="100" t="n"/>
      <c r="L105" s="101" t="n">
        <v>94.34999999999999</v>
      </c>
      <c r="M105" s="100" t="n"/>
      <c r="N105" s="103" t="n">
        <v>6723.38</v>
      </c>
    </row>
    <row r="106" ht="42" customHeight="1">
      <c r="A106" s="96" t="n"/>
      <c r="B106" s="109" t="inlineStr">
        <is>
          <t>Пр/812-001.4-1</t>
        </is>
      </c>
      <c r="C106" s="98" t="inlineStr">
        <is>
          <t>НР Земляные работы по другим видам работ (подготовительным, сопутствующим, укрепительным)</t>
        </is>
      </c>
      <c r="D106" s="88" t="n"/>
      <c r="E106" s="88" t="n"/>
      <c r="F106" s="105" t="inlineStr">
        <is>
          <t>%</t>
        </is>
      </c>
      <c r="G106" s="110" t="n">
        <v>89</v>
      </c>
      <c r="H106" s="111" t="n"/>
      <c r="I106" s="110" t="n">
        <v>89</v>
      </c>
      <c r="J106" s="100" t="n"/>
      <c r="K106" s="100" t="n"/>
      <c r="L106" s="101" t="n">
        <v>83.97</v>
      </c>
      <c r="M106" s="100" t="n"/>
      <c r="N106" s="112" t="n">
        <v>5983.81</v>
      </c>
    </row>
    <row r="107" ht="42" customHeight="1">
      <c r="A107" s="96" t="n"/>
      <c r="B107" s="109" t="inlineStr">
        <is>
          <t>Пр/774-001.4</t>
        </is>
      </c>
      <c r="C107" s="98" t="inlineStr">
        <is>
          <t>СП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0" t="n">
        <v>41</v>
      </c>
      <c r="H107" s="111" t="n"/>
      <c r="I107" s="110" t="n">
        <v>41</v>
      </c>
      <c r="J107" s="100" t="n"/>
      <c r="K107" s="100" t="n"/>
      <c r="L107" s="101" t="n">
        <v>38.68</v>
      </c>
      <c r="M107" s="100" t="n"/>
      <c r="N107" s="103" t="n">
        <v>2756.59</v>
      </c>
    </row>
    <row r="108" ht="19.35" customHeight="1">
      <c r="A108" s="96" t="n"/>
      <c r="B108" s="108" t="n"/>
      <c r="C108" s="87" t="inlineStr">
        <is>
          <t>Всего по позиции</t>
        </is>
      </c>
      <c r="D108" s="88" t="n"/>
      <c r="E108" s="88" t="n"/>
      <c r="F108" s="100" t="n"/>
      <c r="G108" s="106" t="n"/>
      <c r="H108" s="106" t="n"/>
      <c r="I108" s="113" t="n"/>
      <c r="J108" s="113" t="n"/>
      <c r="K108" s="113" t="n"/>
      <c r="L108" s="115" t="n">
        <v>217</v>
      </c>
      <c r="M108" s="113" t="n"/>
      <c r="N108" s="94" t="n"/>
    </row>
    <row r="109" ht="55.35" customHeight="1">
      <c r="A109" s="87" t="inlineStr">
        <is>
          <t>9</t>
        </is>
      </c>
      <c r="B109" s="91" t="inlineStr">
        <is>
          <t>ФЕР01-02-099-12</t>
        </is>
      </c>
      <c r="C109" s="92" t="inlineStr">
        <is>
          <t>Валка деревьев твердых пород и лиственницы с корня, диаметр стволов: более 32 см</t>
        </is>
      </c>
      <c r="D109" s="88" t="n"/>
      <c r="E109" s="88" t="n"/>
      <c r="F109" s="93" t="inlineStr">
        <is>
          <t>100 шт</t>
        </is>
      </c>
      <c r="G109" s="94" t="n">
        <v>0.07000000000000001</v>
      </c>
      <c r="H109" s="95" t="n">
        <v>1</v>
      </c>
      <c r="I109" s="115" t="n">
        <v>0.07000000000000001</v>
      </c>
      <c r="J109" s="94" t="n"/>
      <c r="K109" s="94" t="n"/>
      <c r="L109" s="94" t="n"/>
      <c r="M109" s="94" t="n"/>
      <c r="N109" s="94" t="n"/>
    </row>
    <row r="110" ht="19.35" customHeight="1">
      <c r="A110" s="96" t="n"/>
      <c r="B110" s="97" t="inlineStr">
        <is>
          <t>1</t>
        </is>
      </c>
      <c r="C110" s="98" t="inlineStr">
        <is>
          <t>ОТ</t>
        </is>
      </c>
      <c r="D110" s="88" t="n"/>
      <c r="E110" s="88" t="n"/>
      <c r="F110" s="99" t="n"/>
      <c r="G110" s="99" t="n"/>
      <c r="H110" s="99" t="n"/>
      <c r="I110" s="100" t="n"/>
      <c r="J110" s="101" t="n">
        <v>237.82</v>
      </c>
      <c r="K110" s="102" t="n">
        <v>1.2</v>
      </c>
      <c r="L110" s="101" t="n">
        <v>19.98</v>
      </c>
      <c r="M110" s="101" t="n">
        <v>71.26000000000001</v>
      </c>
      <c r="N110" s="103" t="n">
        <v>1423.77</v>
      </c>
    </row>
    <row r="111" ht="19.35" customHeight="1">
      <c r="A111" s="96" t="n"/>
      <c r="B111" s="104" t="n"/>
      <c r="C111" s="98" t="inlineStr">
        <is>
          <t>ЗТ</t>
        </is>
      </c>
      <c r="D111" s="88" t="n"/>
      <c r="E111" s="88" t="n"/>
      <c r="F111" s="105" t="inlineStr">
        <is>
          <t>чел.-ч</t>
        </is>
      </c>
      <c r="G111" s="117" t="n">
        <v>25.3</v>
      </c>
      <c r="H111" s="102" t="n">
        <v>1.2</v>
      </c>
      <c r="I111" s="119" t="n">
        <v>2.1252</v>
      </c>
      <c r="J111" s="100" t="n"/>
      <c r="K111" s="100" t="n"/>
      <c r="L111" s="100" t="n"/>
      <c r="M111" s="100" t="n"/>
      <c r="N111" s="100" t="n"/>
    </row>
    <row r="112" ht="19.35" customHeight="1">
      <c r="A112" s="96" t="n"/>
      <c r="B112" s="104" t="n"/>
      <c r="C112" s="98" t="inlineStr">
        <is>
          <t>Итого по расценке</t>
        </is>
      </c>
      <c r="D112" s="88" t="n"/>
      <c r="E112" s="88" t="n"/>
      <c r="F112" s="99" t="n"/>
      <c r="G112" s="106" t="n"/>
      <c r="H112" s="106" t="n"/>
      <c r="I112" s="100" t="n"/>
      <c r="J112" s="101" t="n">
        <v>237.82</v>
      </c>
      <c r="K112" s="100" t="n"/>
      <c r="L112" s="101" t="n">
        <v>19.98</v>
      </c>
      <c r="M112" s="100" t="n"/>
      <c r="N112" s="107" t="n"/>
    </row>
    <row r="113" ht="19.35" customHeight="1">
      <c r="A113" s="96" t="n"/>
      <c r="B113" s="108" t="n"/>
      <c r="C113" s="98" t="inlineStr">
        <is>
          <t>ФОТ</t>
        </is>
      </c>
      <c r="D113" s="88" t="n"/>
      <c r="E113" s="88" t="n"/>
      <c r="F113" s="99" t="n"/>
      <c r="G113" s="106" t="n"/>
      <c r="H113" s="106" t="n"/>
      <c r="I113" s="100" t="n"/>
      <c r="J113" s="100" t="n"/>
      <c r="K113" s="100" t="n"/>
      <c r="L113" s="101" t="n">
        <v>19.98</v>
      </c>
      <c r="M113" s="100" t="n"/>
      <c r="N113" s="103" t="n">
        <v>1423.77</v>
      </c>
    </row>
    <row r="114" ht="42" customHeight="1">
      <c r="A114" s="96" t="n"/>
      <c r="B114" s="109" t="inlineStr">
        <is>
          <t>Пр/812-001.4-1</t>
        </is>
      </c>
      <c r="C114" s="98" t="inlineStr">
        <is>
          <t>НР Земляные работы по другим видам работ (подготовительным, сопутствующим, укрепительным)</t>
        </is>
      </c>
      <c r="D114" s="88" t="n"/>
      <c r="E114" s="88" t="n"/>
      <c r="F114" s="105" t="inlineStr">
        <is>
          <t>%</t>
        </is>
      </c>
      <c r="G114" s="110" t="n">
        <v>89</v>
      </c>
      <c r="H114" s="111" t="n"/>
      <c r="I114" s="110" t="n">
        <v>89</v>
      </c>
      <c r="J114" s="100" t="n"/>
      <c r="K114" s="100" t="n"/>
      <c r="L114" s="101" t="n">
        <v>17.78</v>
      </c>
      <c r="M114" s="100" t="n"/>
      <c r="N114" s="112" t="n">
        <v>1267.16</v>
      </c>
    </row>
    <row r="115" ht="42" customHeight="1">
      <c r="A115" s="96" t="n"/>
      <c r="B115" s="109" t="inlineStr">
        <is>
          <t>Пр/774-001.4</t>
        </is>
      </c>
      <c r="C115" s="98" t="inlineStr">
        <is>
          <t>СП Земляные работы по другим видам работ (подготовительным, сопутствующим, укрепительным)</t>
        </is>
      </c>
      <c r="D115" s="88" t="n"/>
      <c r="E115" s="88" t="n"/>
      <c r="F115" s="105" t="inlineStr">
        <is>
          <t>%</t>
        </is>
      </c>
      <c r="G115" s="110" t="n">
        <v>41</v>
      </c>
      <c r="H115" s="111" t="n"/>
      <c r="I115" s="110" t="n">
        <v>41</v>
      </c>
      <c r="J115" s="100" t="n"/>
      <c r="K115" s="100" t="n"/>
      <c r="L115" s="101" t="n">
        <v>8.19</v>
      </c>
      <c r="M115" s="100" t="n"/>
      <c r="N115" s="101" t="n">
        <v>583.75</v>
      </c>
    </row>
    <row r="116" ht="19.35" customHeight="1">
      <c r="A116" s="96" t="n"/>
      <c r="B116" s="108" t="n"/>
      <c r="C116" s="87" t="inlineStr">
        <is>
          <t>Всего по позиции</t>
        </is>
      </c>
      <c r="D116" s="88" t="n"/>
      <c r="E116" s="88" t="n"/>
      <c r="F116" s="100" t="n"/>
      <c r="G116" s="106" t="n"/>
      <c r="H116" s="106" t="n"/>
      <c r="I116" s="113" t="n"/>
      <c r="J116" s="113" t="n"/>
      <c r="K116" s="113" t="n"/>
      <c r="L116" s="115" t="n">
        <v>45.95</v>
      </c>
      <c r="M116" s="113" t="n"/>
      <c r="N116" s="94" t="n"/>
    </row>
    <row r="117" ht="68.65000000000001" customHeight="1">
      <c r="A117" s="87" t="inlineStr">
        <is>
          <t>10</t>
        </is>
      </c>
      <c r="B117" s="91" t="inlineStr">
        <is>
          <t>ФЕР01-02-100-01</t>
        </is>
      </c>
      <c r="C11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17" s="88" t="n"/>
      <c r="E117" s="88" t="n"/>
      <c r="F117" s="93" t="inlineStr">
        <is>
          <t>100 шт</t>
        </is>
      </c>
      <c r="G117" s="94" t="n">
        <v>10.02</v>
      </c>
      <c r="H117" s="95" t="n">
        <v>1</v>
      </c>
      <c r="I117" s="115" t="n">
        <v>10.02</v>
      </c>
      <c r="J117" s="94" t="n"/>
      <c r="K117" s="94" t="n"/>
      <c r="L117" s="94" t="n"/>
      <c r="M117" s="94" t="n"/>
      <c r="N117" s="94" t="n"/>
    </row>
    <row r="118" ht="19.35" customHeight="1">
      <c r="A118" s="96" t="n"/>
      <c r="B118" s="97" t="inlineStr">
        <is>
          <t>1</t>
        </is>
      </c>
      <c r="C118" s="98" t="inlineStr">
        <is>
          <t>ОТ</t>
        </is>
      </c>
      <c r="D118" s="88" t="n"/>
      <c r="E118" s="88" t="n"/>
      <c r="F118" s="99" t="n"/>
      <c r="G118" s="99" t="n"/>
      <c r="H118" s="99" t="n"/>
      <c r="I118" s="100" t="n"/>
      <c r="J118" s="101" t="n">
        <v>115.44</v>
      </c>
      <c r="K118" s="102" t="n">
        <v>1.2</v>
      </c>
      <c r="L118" s="103" t="n">
        <v>1388.05</v>
      </c>
      <c r="M118" s="101" t="n">
        <v>71.26000000000001</v>
      </c>
      <c r="N118" s="103" t="n">
        <v>98912.44</v>
      </c>
    </row>
    <row r="119" ht="19.35" customHeight="1">
      <c r="A119" s="96" t="n"/>
      <c r="B119" s="97" t="inlineStr">
        <is>
          <t>2</t>
        </is>
      </c>
      <c r="C119" s="98" t="inlineStr">
        <is>
          <t>ЭМ</t>
        </is>
      </c>
      <c r="D119" s="88" t="n"/>
      <c r="E119" s="88" t="n"/>
      <c r="F119" s="99" t="n"/>
      <c r="G119" s="99" t="n"/>
      <c r="H119" s="99" t="n"/>
      <c r="I119" s="100" t="n"/>
      <c r="J119" s="101" t="n">
        <v>655.4299999999999</v>
      </c>
      <c r="K119" s="102" t="n">
        <v>1.2</v>
      </c>
      <c r="L119" s="103" t="n">
        <v>7880.89</v>
      </c>
      <c r="M119" s="100" t="n"/>
      <c r="N119" s="100" t="n"/>
    </row>
    <row r="120" ht="19.35" customHeight="1">
      <c r="A120" s="96" t="n"/>
      <c r="B120" s="97" t="inlineStr">
        <is>
          <t>3</t>
        </is>
      </c>
      <c r="C120" s="98" t="inlineStr">
        <is>
          <t>в т.ч. ОТм</t>
        </is>
      </c>
      <c r="D120" s="88" t="n"/>
      <c r="E120" s="88" t="n"/>
      <c r="F120" s="99" t="n"/>
      <c r="G120" s="99" t="n"/>
      <c r="H120" s="99" t="n"/>
      <c r="I120" s="100" t="n"/>
      <c r="J120" s="101" t="n">
        <v>114.62</v>
      </c>
      <c r="K120" s="102" t="n">
        <v>1.2</v>
      </c>
      <c r="L120" s="103" t="n">
        <v>1378.19</v>
      </c>
      <c r="M120" s="101" t="n">
        <v>71.26000000000001</v>
      </c>
      <c r="N120" s="103" t="n">
        <v>98209.82000000001</v>
      </c>
    </row>
    <row r="121" ht="19.35" customHeight="1">
      <c r="A121" s="96" t="n"/>
      <c r="B121" s="104" t="n"/>
      <c r="C121" s="98" t="inlineStr">
        <is>
          <t>ЗТ</t>
        </is>
      </c>
      <c r="D121" s="88" t="n"/>
      <c r="E121" s="88" t="n"/>
      <c r="F121" s="105" t="inlineStr">
        <is>
          <t>чел.-ч</t>
        </is>
      </c>
      <c r="G121" s="117" t="n">
        <v>14.8</v>
      </c>
      <c r="H121" s="102" t="n">
        <v>1.2</v>
      </c>
      <c r="I121" s="119" t="n">
        <v>177.9552</v>
      </c>
      <c r="J121" s="100" t="n"/>
      <c r="K121" s="100" t="n"/>
      <c r="L121" s="100" t="n"/>
      <c r="M121" s="100" t="n"/>
      <c r="N121" s="100" t="n"/>
    </row>
    <row r="122" ht="19.35" customHeight="1">
      <c r="A122" s="96" t="n"/>
      <c r="B122" s="104" t="n"/>
      <c r="C122" s="98" t="inlineStr">
        <is>
          <t>ЗТм</t>
        </is>
      </c>
      <c r="D122" s="88" t="n"/>
      <c r="E122" s="88" t="n"/>
      <c r="F122" s="105" t="inlineStr">
        <is>
          <t>чел.-ч</t>
        </is>
      </c>
      <c r="G122" s="101" t="n">
        <v>8.49</v>
      </c>
      <c r="H122" s="102" t="n">
        <v>1.2</v>
      </c>
      <c r="I122" s="116" t="n">
        <v>102.08376</v>
      </c>
      <c r="J122" s="100" t="n"/>
      <c r="K122" s="100" t="n"/>
      <c r="L122" s="100" t="n"/>
      <c r="M122" s="100" t="n"/>
      <c r="N122" s="100" t="n"/>
    </row>
    <row r="123" ht="19.35" customHeight="1">
      <c r="A123" s="96" t="n"/>
      <c r="B123" s="104" t="n"/>
      <c r="C123" s="98" t="inlineStr">
        <is>
          <t>Итого по расценке</t>
        </is>
      </c>
      <c r="D123" s="88" t="n"/>
      <c r="E123" s="88" t="n"/>
      <c r="F123" s="99" t="n"/>
      <c r="G123" s="106" t="n"/>
      <c r="H123" s="106" t="n"/>
      <c r="I123" s="100" t="n"/>
      <c r="J123" s="101" t="n">
        <v>770.87</v>
      </c>
      <c r="K123" s="100" t="n"/>
      <c r="L123" s="103" t="n">
        <v>9268.940000000001</v>
      </c>
      <c r="M123" s="100" t="n"/>
      <c r="N123" s="107" t="n"/>
    </row>
    <row r="124" ht="19.35" customHeight="1">
      <c r="A124" s="96" t="n"/>
      <c r="B124" s="108" t="n"/>
      <c r="C124" s="98" t="inlineStr">
        <is>
          <t>ФОТ</t>
        </is>
      </c>
      <c r="D124" s="88" t="n"/>
      <c r="E124" s="88" t="n"/>
      <c r="F124" s="99" t="n"/>
      <c r="G124" s="106" t="n"/>
      <c r="H124" s="106" t="n"/>
      <c r="I124" s="100" t="n"/>
      <c r="J124" s="100" t="n"/>
      <c r="K124" s="100" t="n"/>
      <c r="L124" s="103" t="n">
        <v>2766.24</v>
      </c>
      <c r="M124" s="100" t="n"/>
      <c r="N124" s="103" t="n">
        <v>197122.26</v>
      </c>
    </row>
    <row r="125" ht="42" customHeight="1">
      <c r="A125" s="96" t="n"/>
      <c r="B125" s="109" t="inlineStr">
        <is>
          <t>Пр/812-001.4-1</t>
        </is>
      </c>
      <c r="C125" s="98" t="inlineStr">
        <is>
          <t>НР Земляные работы по другим видам работ (подготовительным, сопутствующим, укрепительным)</t>
        </is>
      </c>
      <c r="D125" s="88" t="n"/>
      <c r="E125" s="88" t="n"/>
      <c r="F125" s="105" t="inlineStr">
        <is>
          <t>%</t>
        </is>
      </c>
      <c r="G125" s="110" t="n">
        <v>89</v>
      </c>
      <c r="H125" s="111" t="n"/>
      <c r="I125" s="110" t="n">
        <v>89</v>
      </c>
      <c r="J125" s="100" t="n"/>
      <c r="K125" s="100" t="n"/>
      <c r="L125" s="103" t="n">
        <v>2461.95</v>
      </c>
      <c r="M125" s="100" t="n"/>
      <c r="N125" s="112" t="n">
        <v>175438.81</v>
      </c>
    </row>
    <row r="126" ht="42" customHeight="1">
      <c r="A126" s="96" t="n"/>
      <c r="B126" s="109" t="inlineStr">
        <is>
          <t>Пр/774-001.4</t>
        </is>
      </c>
      <c r="C126" s="98" t="inlineStr">
        <is>
          <t>СП Земляные работы по другим видам работ (подготовительным, сопутствующим, укрепительным)</t>
        </is>
      </c>
      <c r="D126" s="88" t="n"/>
      <c r="E126" s="88" t="n"/>
      <c r="F126" s="105" t="inlineStr">
        <is>
          <t>%</t>
        </is>
      </c>
      <c r="G126" s="110" t="n">
        <v>41</v>
      </c>
      <c r="H126" s="111" t="n"/>
      <c r="I126" s="110" t="n">
        <v>41</v>
      </c>
      <c r="J126" s="100" t="n"/>
      <c r="K126" s="100" t="n"/>
      <c r="L126" s="103" t="n">
        <v>1134.16</v>
      </c>
      <c r="M126" s="100" t="n"/>
      <c r="N126" s="103" t="n">
        <v>80820.13</v>
      </c>
    </row>
    <row r="127" ht="19.35" customHeight="1">
      <c r="A127" s="96" t="n"/>
      <c r="B127" s="108" t="n"/>
      <c r="C127" s="87" t="inlineStr">
        <is>
          <t>Всего по позиции</t>
        </is>
      </c>
      <c r="D127" s="88" t="n"/>
      <c r="E127" s="88" t="n"/>
      <c r="F127" s="100" t="n"/>
      <c r="G127" s="106" t="n"/>
      <c r="H127" s="106" t="n"/>
      <c r="I127" s="113" t="n"/>
      <c r="J127" s="113" t="n"/>
      <c r="K127" s="113" t="n"/>
      <c r="L127" s="114" t="n">
        <v>12865.05</v>
      </c>
      <c r="M127" s="113" t="n"/>
      <c r="N127" s="94" t="n"/>
    </row>
    <row r="128" ht="55.35" customHeight="1">
      <c r="A128" s="87" t="inlineStr">
        <is>
          <t>11</t>
        </is>
      </c>
      <c r="B128" s="91" t="inlineStr">
        <is>
          <t>ФЕР01-02-100-07</t>
        </is>
      </c>
      <c r="C128" s="92" t="inlineStr">
        <is>
          <t>При трелевке на каждые последующие 100 м добавлять: к расценке 01-02-100-01</t>
        </is>
      </c>
      <c r="D128" s="88" t="n"/>
      <c r="E128" s="88" t="n"/>
      <c r="F128" s="93" t="inlineStr">
        <is>
          <t>100 шт</t>
        </is>
      </c>
      <c r="G128" s="94" t="n">
        <v>10.02</v>
      </c>
      <c r="H128" s="95" t="n">
        <v>1</v>
      </c>
      <c r="I128" s="115" t="n">
        <v>10.02</v>
      </c>
      <c r="J128" s="94" t="n"/>
      <c r="K128" s="94" t="n"/>
      <c r="L128" s="94" t="n"/>
      <c r="M128" s="94" t="n"/>
      <c r="N128" s="94" t="n"/>
    </row>
    <row r="129" ht="19.35" customHeight="1">
      <c r="A129" s="96" t="n"/>
      <c r="B129" s="97" t="inlineStr">
        <is>
          <t>1</t>
        </is>
      </c>
      <c r="C129" s="98" t="inlineStr">
        <is>
          <t>ОТ</t>
        </is>
      </c>
      <c r="D129" s="88" t="n"/>
      <c r="E129" s="88" t="n"/>
      <c r="F129" s="99" t="n"/>
      <c r="G129" s="99" t="n"/>
      <c r="H129" s="99" t="n"/>
      <c r="I129" s="100" t="n"/>
      <c r="J129" s="101" t="n">
        <v>28.94</v>
      </c>
      <c r="K129" s="102" t="n">
        <v>1.2</v>
      </c>
      <c r="L129" s="101" t="n">
        <v>347.97</v>
      </c>
      <c r="M129" s="101" t="n">
        <v>71.26000000000001</v>
      </c>
      <c r="N129" s="103" t="n">
        <v>24796.34</v>
      </c>
    </row>
    <row r="130" ht="19.35" customHeight="1">
      <c r="A130" s="96" t="n"/>
      <c r="B130" s="97" t="inlineStr">
        <is>
          <t>2</t>
        </is>
      </c>
      <c r="C130" s="98" t="inlineStr">
        <is>
          <t>ЭМ</t>
        </is>
      </c>
      <c r="D130" s="88" t="n"/>
      <c r="E130" s="88" t="n"/>
      <c r="F130" s="99" t="n"/>
      <c r="G130" s="99" t="n"/>
      <c r="H130" s="99" t="n"/>
      <c r="I130" s="100" t="n"/>
      <c r="J130" s="101" t="n">
        <v>163.66</v>
      </c>
      <c r="K130" s="102" t="n">
        <v>1.2</v>
      </c>
      <c r="L130" s="103" t="n">
        <v>1967.85</v>
      </c>
      <c r="M130" s="100" t="n"/>
      <c r="N130" s="100" t="n"/>
    </row>
    <row r="131" ht="19.35" customHeight="1">
      <c r="A131" s="96" t="n"/>
      <c r="B131" s="97" t="inlineStr">
        <is>
          <t>3</t>
        </is>
      </c>
      <c r="C131" s="98" t="inlineStr">
        <is>
          <t>в т.ч. ОТм</t>
        </is>
      </c>
      <c r="D131" s="88" t="n"/>
      <c r="E131" s="88" t="n"/>
      <c r="F131" s="99" t="n"/>
      <c r="G131" s="99" t="n"/>
      <c r="H131" s="99" t="n"/>
      <c r="I131" s="100" t="n"/>
      <c r="J131" s="101" t="n">
        <v>28.62</v>
      </c>
      <c r="K131" s="102" t="n">
        <v>1.2</v>
      </c>
      <c r="L131" s="101" t="n">
        <v>344.13</v>
      </c>
      <c r="M131" s="101" t="n">
        <v>71.26000000000001</v>
      </c>
      <c r="N131" s="103" t="n">
        <v>24522.7</v>
      </c>
    </row>
    <row r="132" ht="19.35" customHeight="1">
      <c r="A132" s="96" t="n"/>
      <c r="B132" s="104" t="n"/>
      <c r="C132" s="98" t="inlineStr">
        <is>
          <t>ЗТ</t>
        </is>
      </c>
      <c r="D132" s="88" t="n"/>
      <c r="E132" s="88" t="n"/>
      <c r="F132" s="105" t="inlineStr">
        <is>
          <t>чел.-ч</t>
        </is>
      </c>
      <c r="G132" s="101" t="n">
        <v>3.71</v>
      </c>
      <c r="H132" s="102" t="n">
        <v>1.2</v>
      </c>
      <c r="I132" s="116" t="n">
        <v>44.60904</v>
      </c>
      <c r="J132" s="100" t="n"/>
      <c r="K132" s="100" t="n"/>
      <c r="L132" s="100" t="n"/>
      <c r="M132" s="100" t="n"/>
      <c r="N132" s="100" t="n"/>
    </row>
    <row r="133" ht="19.35" customHeight="1">
      <c r="A133" s="96" t="n"/>
      <c r="B133" s="104" t="n"/>
      <c r="C133" s="98" t="inlineStr">
        <is>
          <t>ЗТм</t>
        </is>
      </c>
      <c r="D133" s="88" t="n"/>
      <c r="E133" s="88" t="n"/>
      <c r="F133" s="105" t="inlineStr">
        <is>
          <t>чел.-ч</t>
        </is>
      </c>
      <c r="G133" s="101" t="n">
        <v>2.12</v>
      </c>
      <c r="H133" s="102" t="n">
        <v>1.2</v>
      </c>
      <c r="I133" s="116" t="n">
        <v>25.49088</v>
      </c>
      <c r="J133" s="100" t="n"/>
      <c r="K133" s="100" t="n"/>
      <c r="L133" s="100" t="n"/>
      <c r="M133" s="100" t="n"/>
      <c r="N133" s="100" t="n"/>
    </row>
    <row r="134" ht="19.35" customHeight="1">
      <c r="A134" s="96" t="n"/>
      <c r="B134" s="104" t="n"/>
      <c r="C134" s="98" t="inlineStr">
        <is>
          <t>Итого по расценке</t>
        </is>
      </c>
      <c r="D134" s="88" t="n"/>
      <c r="E134" s="88" t="n"/>
      <c r="F134" s="99" t="n"/>
      <c r="G134" s="106" t="n"/>
      <c r="H134" s="106" t="n"/>
      <c r="I134" s="100" t="n"/>
      <c r="J134" s="101" t="n">
        <v>192.6</v>
      </c>
      <c r="K134" s="100" t="n"/>
      <c r="L134" s="103" t="n">
        <v>2315.82</v>
      </c>
      <c r="M134" s="100" t="n"/>
      <c r="N134" s="107" t="n"/>
    </row>
    <row r="135" ht="19.35" customHeight="1">
      <c r="A135" s="96" t="n"/>
      <c r="B135" s="108" t="n"/>
      <c r="C135" s="98" t="inlineStr">
        <is>
          <t>ФОТ</t>
        </is>
      </c>
      <c r="D135" s="88" t="n"/>
      <c r="E135" s="88" t="n"/>
      <c r="F135" s="99" t="n"/>
      <c r="G135" s="106" t="n"/>
      <c r="H135" s="106" t="n"/>
      <c r="I135" s="100" t="n"/>
      <c r="J135" s="100" t="n"/>
      <c r="K135" s="100" t="n"/>
      <c r="L135" s="101" t="n">
        <v>692.1</v>
      </c>
      <c r="M135" s="100" t="n"/>
      <c r="N135" s="103" t="n">
        <v>49319.04</v>
      </c>
    </row>
    <row r="136" ht="42" customHeight="1">
      <c r="A136" s="96" t="n"/>
      <c r="B136" s="109" t="inlineStr">
        <is>
          <t>Пр/812-001.4-1</t>
        </is>
      </c>
      <c r="C136" s="98" t="inlineStr">
        <is>
          <t>НР Земляные работы по другим видам работ (подготовительным, сопутствующим, укрепительным)</t>
        </is>
      </c>
      <c r="D136" s="88" t="n"/>
      <c r="E136" s="88" t="n"/>
      <c r="F136" s="105" t="inlineStr">
        <is>
          <t>%</t>
        </is>
      </c>
      <c r="G136" s="110" t="n">
        <v>89</v>
      </c>
      <c r="H136" s="111" t="n"/>
      <c r="I136" s="110" t="n">
        <v>89</v>
      </c>
      <c r="J136" s="100" t="n"/>
      <c r="K136" s="100" t="n"/>
      <c r="L136" s="101" t="n">
        <v>615.97</v>
      </c>
      <c r="M136" s="100" t="n"/>
      <c r="N136" s="112" t="n">
        <v>43893.95</v>
      </c>
    </row>
    <row r="137" ht="42" customHeight="1">
      <c r="A137" s="96" t="n"/>
      <c r="B137" s="109" t="inlineStr">
        <is>
          <t>Пр/774-001.4</t>
        </is>
      </c>
      <c r="C137" s="98" t="inlineStr">
        <is>
          <t>СП Земляные работы по другим видам работ (подготовительным, сопутствующим, укрепительным)</t>
        </is>
      </c>
      <c r="D137" s="88" t="n"/>
      <c r="E137" s="88" t="n"/>
      <c r="F137" s="105" t="inlineStr">
        <is>
          <t>%</t>
        </is>
      </c>
      <c r="G137" s="110" t="n">
        <v>41</v>
      </c>
      <c r="H137" s="111" t="n"/>
      <c r="I137" s="110" t="n">
        <v>41</v>
      </c>
      <c r="J137" s="100" t="n"/>
      <c r="K137" s="100" t="n"/>
      <c r="L137" s="101" t="n">
        <v>283.76</v>
      </c>
      <c r="M137" s="100" t="n"/>
      <c r="N137" s="103" t="n">
        <v>20220.81</v>
      </c>
    </row>
    <row r="138" ht="19.35" customHeight="1">
      <c r="A138" s="96" t="n"/>
      <c r="B138" s="108" t="n"/>
      <c r="C138" s="87" t="inlineStr">
        <is>
          <t>Всего по позиции</t>
        </is>
      </c>
      <c r="D138" s="88" t="n"/>
      <c r="E138" s="88" t="n"/>
      <c r="F138" s="100" t="n"/>
      <c r="G138" s="106" t="n"/>
      <c r="H138" s="106" t="n"/>
      <c r="I138" s="113" t="n"/>
      <c r="J138" s="113" t="n"/>
      <c r="K138" s="113" t="n"/>
      <c r="L138" s="114" t="n">
        <v>3215.55</v>
      </c>
      <c r="M138" s="113" t="n"/>
      <c r="N138" s="94" t="n"/>
    </row>
    <row r="139" ht="68.65000000000001" customHeight="1">
      <c r="A139" s="87" t="inlineStr">
        <is>
          <t>12</t>
        </is>
      </c>
      <c r="B139" s="91" t="inlineStr">
        <is>
          <t>ФЕР01-02-100-02</t>
        </is>
      </c>
      <c r="C13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9" s="88" t="n"/>
      <c r="E139" s="88" t="n"/>
      <c r="F139" s="93" t="inlineStr">
        <is>
          <t>100 шт</t>
        </is>
      </c>
      <c r="G139" s="94" t="n">
        <v>4.68</v>
      </c>
      <c r="H139" s="95" t="n">
        <v>1</v>
      </c>
      <c r="I139" s="115" t="n">
        <v>4.68</v>
      </c>
      <c r="J139" s="94" t="n"/>
      <c r="K139" s="94" t="n"/>
      <c r="L139" s="94" t="n"/>
      <c r="M139" s="94" t="n"/>
      <c r="N139" s="94" t="n"/>
    </row>
    <row r="140" ht="19.35" customHeight="1">
      <c r="A140" s="96" t="n"/>
      <c r="B140" s="97" t="inlineStr">
        <is>
          <t>1</t>
        </is>
      </c>
      <c r="C140" s="98" t="inlineStr">
        <is>
          <t>ОТ</t>
        </is>
      </c>
      <c r="D140" s="88" t="n"/>
      <c r="E140" s="88" t="n"/>
      <c r="F140" s="99" t="n"/>
      <c r="G140" s="99" t="n"/>
      <c r="H140" s="99" t="n"/>
      <c r="I140" s="100" t="n"/>
      <c r="J140" s="101" t="n">
        <v>201.24</v>
      </c>
      <c r="K140" s="102" t="n">
        <v>1.2</v>
      </c>
      <c r="L140" s="103" t="n">
        <v>1130.16</v>
      </c>
      <c r="M140" s="101" t="n">
        <v>71.26000000000001</v>
      </c>
      <c r="N140" s="103" t="n">
        <v>80535.2</v>
      </c>
    </row>
    <row r="141" ht="19.35" customHeight="1">
      <c r="A141" s="96" t="n"/>
      <c r="B141" s="97" t="inlineStr">
        <is>
          <t>2</t>
        </is>
      </c>
      <c r="C141" s="98" t="inlineStr">
        <is>
          <t>ЭМ</t>
        </is>
      </c>
      <c r="D141" s="88" t="n"/>
      <c r="E141" s="88" t="n"/>
      <c r="F141" s="99" t="n"/>
      <c r="G141" s="99" t="n"/>
      <c r="H141" s="99" t="n"/>
      <c r="I141" s="100" t="n"/>
      <c r="J141" s="103" t="n">
        <v>1142.56</v>
      </c>
      <c r="K141" s="102" t="n">
        <v>1.2</v>
      </c>
      <c r="L141" s="103" t="n">
        <v>6416.62</v>
      </c>
      <c r="M141" s="100" t="n"/>
      <c r="N141" s="100" t="n"/>
    </row>
    <row r="142" ht="19.35" customHeight="1">
      <c r="A142" s="96" t="n"/>
      <c r="B142" s="97" t="inlineStr">
        <is>
          <t>3</t>
        </is>
      </c>
      <c r="C142" s="98" t="inlineStr">
        <is>
          <t>в т.ч. ОТм</t>
        </is>
      </c>
      <c r="D142" s="88" t="n"/>
      <c r="E142" s="88" t="n"/>
      <c r="F142" s="99" t="n"/>
      <c r="G142" s="99" t="n"/>
      <c r="H142" s="99" t="n"/>
      <c r="I142" s="100" t="n"/>
      <c r="J142" s="101" t="n">
        <v>199.8</v>
      </c>
      <c r="K142" s="102" t="n">
        <v>1.2</v>
      </c>
      <c r="L142" s="103" t="n">
        <v>1122.08</v>
      </c>
      <c r="M142" s="101" t="n">
        <v>71.26000000000001</v>
      </c>
      <c r="N142" s="103" t="n">
        <v>79959.42</v>
      </c>
    </row>
    <row r="143" ht="19.35" customHeight="1">
      <c r="A143" s="96" t="n"/>
      <c r="B143" s="104" t="n"/>
      <c r="C143" s="98" t="inlineStr">
        <is>
          <t>ЗТ</t>
        </is>
      </c>
      <c r="D143" s="88" t="n"/>
      <c r="E143" s="88" t="n"/>
      <c r="F143" s="105" t="inlineStr">
        <is>
          <t>чел.-ч</t>
        </is>
      </c>
      <c r="G143" s="117" t="n">
        <v>25.8</v>
      </c>
      <c r="H143" s="102" t="n">
        <v>1.2</v>
      </c>
      <c r="I143" s="119" t="n">
        <v>144.8928</v>
      </c>
      <c r="J143" s="100" t="n"/>
      <c r="K143" s="100" t="n"/>
      <c r="L143" s="100" t="n"/>
      <c r="M143" s="100" t="n"/>
      <c r="N143" s="100" t="n"/>
    </row>
    <row r="144" ht="19.35" customHeight="1">
      <c r="A144" s="96" t="n"/>
      <c r="B144" s="104" t="n"/>
      <c r="C144" s="98" t="inlineStr">
        <is>
          <t>ЗТм</t>
        </is>
      </c>
      <c r="D144" s="88" t="n"/>
      <c r="E144" s="88" t="n"/>
      <c r="F144" s="105" t="inlineStr">
        <is>
          <t>чел.-ч</t>
        </is>
      </c>
      <c r="G144" s="117" t="n">
        <v>14.8</v>
      </c>
      <c r="H144" s="102" t="n">
        <v>1.2</v>
      </c>
      <c r="I144" s="119" t="n">
        <v>83.1168</v>
      </c>
      <c r="J144" s="100" t="n"/>
      <c r="K144" s="100" t="n"/>
      <c r="L144" s="100" t="n"/>
      <c r="M144" s="100" t="n"/>
      <c r="N144" s="100" t="n"/>
    </row>
    <row r="145" ht="19.35" customHeight="1">
      <c r="A145" s="96" t="n"/>
      <c r="B145" s="104" t="n"/>
      <c r="C145" s="98" t="inlineStr">
        <is>
          <t>Итого по расценке</t>
        </is>
      </c>
      <c r="D145" s="88" t="n"/>
      <c r="E145" s="88" t="n"/>
      <c r="F145" s="99" t="n"/>
      <c r="G145" s="106" t="n"/>
      <c r="H145" s="106" t="n"/>
      <c r="I145" s="100" t="n"/>
      <c r="J145" s="103" t="n">
        <v>1343.8</v>
      </c>
      <c r="K145" s="100" t="n"/>
      <c r="L145" s="103" t="n">
        <v>7546.78</v>
      </c>
      <c r="M145" s="100" t="n"/>
      <c r="N145" s="107" t="n"/>
    </row>
    <row r="146" ht="19.35" customHeight="1">
      <c r="A146" s="96" t="n"/>
      <c r="B146" s="108" t="n"/>
      <c r="C146" s="98" t="inlineStr">
        <is>
          <t>ФОТ</t>
        </is>
      </c>
      <c r="D146" s="88" t="n"/>
      <c r="E146" s="88" t="n"/>
      <c r="F146" s="99" t="n"/>
      <c r="G146" s="106" t="n"/>
      <c r="H146" s="106" t="n"/>
      <c r="I146" s="100" t="n"/>
      <c r="J146" s="100" t="n"/>
      <c r="K146" s="100" t="n"/>
      <c r="L146" s="103" t="n">
        <v>2252.24</v>
      </c>
      <c r="M146" s="100" t="n"/>
      <c r="N146" s="103" t="n">
        <v>160494.62</v>
      </c>
    </row>
    <row r="147" ht="42" customHeight="1">
      <c r="A147" s="96" t="n"/>
      <c r="B147" s="109" t="inlineStr">
        <is>
          <t>Пр/812-001.4-1</t>
        </is>
      </c>
      <c r="C147" s="98" t="inlineStr">
        <is>
          <t>НР Земляные работы по другим видам работ (подготовительным, сопутствующим, укрепительным)</t>
        </is>
      </c>
      <c r="D147" s="88" t="n"/>
      <c r="E147" s="88" t="n"/>
      <c r="F147" s="105" t="inlineStr">
        <is>
          <t>%</t>
        </is>
      </c>
      <c r="G147" s="110" t="n">
        <v>89</v>
      </c>
      <c r="H147" s="111" t="n"/>
      <c r="I147" s="110" t="n">
        <v>89</v>
      </c>
      <c r="J147" s="100" t="n"/>
      <c r="K147" s="100" t="n"/>
      <c r="L147" s="103" t="n">
        <v>2004.49</v>
      </c>
      <c r="M147" s="100" t="n"/>
      <c r="N147" s="112" t="n">
        <v>142840.21</v>
      </c>
    </row>
    <row r="148" ht="42" customHeight="1">
      <c r="A148" s="96" t="n"/>
      <c r="B148" s="109" t="inlineStr">
        <is>
          <t>Пр/774-001.4</t>
        </is>
      </c>
      <c r="C148" s="98" t="inlineStr">
        <is>
          <t>СП Земляные работы по другим видам работ (подготовительным, сопутствующим, укрепительным)</t>
        </is>
      </c>
      <c r="D148" s="88" t="n"/>
      <c r="E148" s="88" t="n"/>
      <c r="F148" s="105" t="inlineStr">
        <is>
          <t>%</t>
        </is>
      </c>
      <c r="G148" s="110" t="n">
        <v>41</v>
      </c>
      <c r="H148" s="111" t="n"/>
      <c r="I148" s="110" t="n">
        <v>41</v>
      </c>
      <c r="J148" s="100" t="n"/>
      <c r="K148" s="100" t="n"/>
      <c r="L148" s="101" t="n">
        <v>923.42</v>
      </c>
      <c r="M148" s="100" t="n"/>
      <c r="N148" s="103" t="n">
        <v>65802.78999999999</v>
      </c>
    </row>
    <row r="149" ht="19.35" customHeight="1">
      <c r="A149" s="96" t="n"/>
      <c r="B149" s="108" t="n"/>
      <c r="C149" s="87" t="inlineStr">
        <is>
          <t>Всего по позиции</t>
        </is>
      </c>
      <c r="D149" s="88" t="n"/>
      <c r="E149" s="88" t="n"/>
      <c r="F149" s="100" t="n"/>
      <c r="G149" s="106" t="n"/>
      <c r="H149" s="106" t="n"/>
      <c r="I149" s="113" t="n"/>
      <c r="J149" s="113" t="n"/>
      <c r="K149" s="113" t="n"/>
      <c r="L149" s="114" t="n">
        <v>10474.69</v>
      </c>
      <c r="M149" s="113" t="n"/>
      <c r="N149" s="94" t="n"/>
    </row>
    <row r="150" ht="55.35" customHeight="1">
      <c r="A150" s="87" t="inlineStr">
        <is>
          <t>13</t>
        </is>
      </c>
      <c r="B150" s="91" t="inlineStr">
        <is>
          <t>ФЕР01-02-100-08</t>
        </is>
      </c>
      <c r="C150" s="92" t="inlineStr">
        <is>
          <t>При трелевке на каждые последующие 100 м добавлять: к расценке 01-02-100-02</t>
        </is>
      </c>
      <c r="D150" s="88" t="n"/>
      <c r="E150" s="88" t="n"/>
      <c r="F150" s="93" t="inlineStr">
        <is>
          <t>100 шт</t>
        </is>
      </c>
      <c r="G150" s="94" t="n">
        <v>4.68</v>
      </c>
      <c r="H150" s="95" t="n">
        <v>1</v>
      </c>
      <c r="I150" s="115" t="n">
        <v>4.68</v>
      </c>
      <c r="J150" s="94" t="n"/>
      <c r="K150" s="94" t="n"/>
      <c r="L150" s="94" t="n"/>
      <c r="M150" s="94" t="n"/>
      <c r="N150" s="94" t="n"/>
    </row>
    <row r="151" ht="19.35" customHeight="1">
      <c r="A151" s="96" t="n"/>
      <c r="B151" s="97" t="inlineStr">
        <is>
          <t>1</t>
        </is>
      </c>
      <c r="C151" s="98" t="inlineStr">
        <is>
          <t>ОТ</t>
        </is>
      </c>
      <c r="D151" s="88" t="n"/>
      <c r="E151" s="88" t="n"/>
      <c r="F151" s="99" t="n"/>
      <c r="G151" s="99" t="n"/>
      <c r="H151" s="99" t="n"/>
      <c r="I151" s="100" t="n"/>
      <c r="J151" s="101" t="n">
        <v>58.34</v>
      </c>
      <c r="K151" s="102" t="n">
        <v>1.2</v>
      </c>
      <c r="L151" s="101" t="n">
        <v>327.64</v>
      </c>
      <c r="M151" s="101" t="n">
        <v>71.26000000000001</v>
      </c>
      <c r="N151" s="103" t="n">
        <v>23347.63</v>
      </c>
    </row>
    <row r="152" ht="19.35" customHeight="1">
      <c r="A152" s="96" t="n"/>
      <c r="B152" s="97" t="inlineStr">
        <is>
          <t>2</t>
        </is>
      </c>
      <c r="C152" s="98" t="inlineStr">
        <is>
          <t>ЭМ</t>
        </is>
      </c>
      <c r="D152" s="88" t="n"/>
      <c r="E152" s="88" t="n"/>
      <c r="F152" s="99" t="n"/>
      <c r="G152" s="99" t="n"/>
      <c r="H152" s="99" t="n"/>
      <c r="I152" s="100" t="n"/>
      <c r="J152" s="101" t="n">
        <v>330.42</v>
      </c>
      <c r="K152" s="102" t="n">
        <v>1.2</v>
      </c>
      <c r="L152" s="103" t="n">
        <v>1855.64</v>
      </c>
      <c r="M152" s="100" t="n"/>
      <c r="N152" s="100" t="n"/>
    </row>
    <row r="153" ht="19.35" customHeight="1">
      <c r="A153" s="96" t="n"/>
      <c r="B153" s="97" t="inlineStr">
        <is>
          <t>3</t>
        </is>
      </c>
      <c r="C153" s="98" t="inlineStr">
        <is>
          <t>в т.ч. ОТм</t>
        </is>
      </c>
      <c r="D153" s="88" t="n"/>
      <c r="E153" s="88" t="n"/>
      <c r="F153" s="99" t="n"/>
      <c r="G153" s="99" t="n"/>
      <c r="H153" s="99" t="n"/>
      <c r="I153" s="100" t="n"/>
      <c r="J153" s="101" t="n">
        <v>57.78</v>
      </c>
      <c r="K153" s="102" t="n">
        <v>1.2</v>
      </c>
      <c r="L153" s="101" t="n">
        <v>324.49</v>
      </c>
      <c r="M153" s="101" t="n">
        <v>71.26000000000001</v>
      </c>
      <c r="N153" s="103" t="n">
        <v>23123.16</v>
      </c>
    </row>
    <row r="154" ht="19.35" customHeight="1">
      <c r="A154" s="96" t="n"/>
      <c r="B154" s="104" t="n"/>
      <c r="C154" s="98" t="inlineStr">
        <is>
          <t>ЗТ</t>
        </is>
      </c>
      <c r="D154" s="88" t="n"/>
      <c r="E154" s="88" t="n"/>
      <c r="F154" s="105" t="inlineStr">
        <is>
          <t>чел.-ч</t>
        </is>
      </c>
      <c r="G154" s="101" t="n">
        <v>7.48</v>
      </c>
      <c r="H154" s="102" t="n">
        <v>1.2</v>
      </c>
      <c r="I154" s="116" t="n">
        <v>42.00768</v>
      </c>
      <c r="J154" s="100" t="n"/>
      <c r="K154" s="100" t="n"/>
      <c r="L154" s="100" t="n"/>
      <c r="M154" s="100" t="n"/>
      <c r="N154" s="100" t="n"/>
    </row>
    <row r="155" ht="19.35" customHeight="1">
      <c r="A155" s="96" t="n"/>
      <c r="B155" s="104" t="n"/>
      <c r="C155" s="98" t="inlineStr">
        <is>
          <t>ЗТм</t>
        </is>
      </c>
      <c r="D155" s="88" t="n"/>
      <c r="E155" s="88" t="n"/>
      <c r="F155" s="105" t="inlineStr">
        <is>
          <t>чел.-ч</t>
        </is>
      </c>
      <c r="G155" s="101" t="n">
        <v>4.28</v>
      </c>
      <c r="H155" s="102" t="n">
        <v>1.2</v>
      </c>
      <c r="I155" s="116" t="n">
        <v>24.03648</v>
      </c>
      <c r="J155" s="100" t="n"/>
      <c r="K155" s="100" t="n"/>
      <c r="L155" s="100" t="n"/>
      <c r="M155" s="100" t="n"/>
      <c r="N155" s="100" t="n"/>
    </row>
    <row r="156" ht="19.35" customHeight="1">
      <c r="A156" s="96" t="n"/>
      <c r="B156" s="104" t="n"/>
      <c r="C156" s="98" t="inlineStr">
        <is>
          <t>Итого по расценке</t>
        </is>
      </c>
      <c r="D156" s="88" t="n"/>
      <c r="E156" s="88" t="n"/>
      <c r="F156" s="99" t="n"/>
      <c r="G156" s="106" t="n"/>
      <c r="H156" s="106" t="n"/>
      <c r="I156" s="100" t="n"/>
      <c r="J156" s="101" t="n">
        <v>388.76</v>
      </c>
      <c r="K156" s="100" t="n"/>
      <c r="L156" s="103" t="n">
        <v>2183.28</v>
      </c>
      <c r="M156" s="100" t="n"/>
      <c r="N156" s="107" t="n"/>
    </row>
    <row r="157" ht="19.35" customHeight="1">
      <c r="A157" s="96" t="n"/>
      <c r="B157" s="108" t="n"/>
      <c r="C157" s="98" t="inlineStr">
        <is>
          <t>ФОТ</t>
        </is>
      </c>
      <c r="D157" s="88" t="n"/>
      <c r="E157" s="88" t="n"/>
      <c r="F157" s="99" t="n"/>
      <c r="G157" s="106" t="n"/>
      <c r="H157" s="106" t="n"/>
      <c r="I157" s="100" t="n"/>
      <c r="J157" s="100" t="n"/>
      <c r="K157" s="100" t="n"/>
      <c r="L157" s="101" t="n">
        <v>652.13</v>
      </c>
      <c r="M157" s="100" t="n"/>
      <c r="N157" s="103" t="n">
        <v>46470.79</v>
      </c>
    </row>
    <row r="158" ht="42" customHeight="1">
      <c r="A158" s="96" t="n"/>
      <c r="B158" s="109" t="inlineStr">
        <is>
          <t>Пр/812-001.4-1</t>
        </is>
      </c>
      <c r="C158" s="98" t="inlineStr">
        <is>
          <t>НР Земляные работы по другим видам работ (подготовительным, сопутствующим, укрепительным)</t>
        </is>
      </c>
      <c r="D158" s="88" t="n"/>
      <c r="E158" s="88" t="n"/>
      <c r="F158" s="105" t="inlineStr">
        <is>
          <t>%</t>
        </is>
      </c>
      <c r="G158" s="110" t="n">
        <v>89</v>
      </c>
      <c r="H158" s="111" t="n"/>
      <c r="I158" s="110" t="n">
        <v>89</v>
      </c>
      <c r="J158" s="100" t="n"/>
      <c r="K158" s="100" t="n"/>
      <c r="L158" s="101" t="n">
        <v>580.4</v>
      </c>
      <c r="M158" s="100" t="n"/>
      <c r="N158" s="112" t="n">
        <v>41359</v>
      </c>
    </row>
    <row r="159" ht="42" customHeight="1">
      <c r="A159" s="96" t="n"/>
      <c r="B159" s="109" t="inlineStr">
        <is>
          <t>Пр/774-001.4</t>
        </is>
      </c>
      <c r="C159" s="98" t="inlineStr">
        <is>
          <t>СП Земляные работы по другим видам работ (подготовительным, сопутствующим, укрепительным)</t>
        </is>
      </c>
      <c r="D159" s="88" t="n"/>
      <c r="E159" s="88" t="n"/>
      <c r="F159" s="105" t="inlineStr">
        <is>
          <t>%</t>
        </is>
      </c>
      <c r="G159" s="110" t="n">
        <v>41</v>
      </c>
      <c r="H159" s="111" t="n"/>
      <c r="I159" s="110" t="n">
        <v>41</v>
      </c>
      <c r="J159" s="100" t="n"/>
      <c r="K159" s="100" t="n"/>
      <c r="L159" s="101" t="n">
        <v>267.37</v>
      </c>
      <c r="M159" s="100" t="n"/>
      <c r="N159" s="103" t="n">
        <v>19053.02</v>
      </c>
    </row>
    <row r="160" ht="19.35" customHeight="1">
      <c r="A160" s="96" t="n"/>
      <c r="B160" s="108" t="n"/>
      <c r="C160" s="87" t="inlineStr">
        <is>
          <t>Всего по позиции</t>
        </is>
      </c>
      <c r="D160" s="88" t="n"/>
      <c r="E160" s="88" t="n"/>
      <c r="F160" s="100" t="n"/>
      <c r="G160" s="106" t="n"/>
      <c r="H160" s="106" t="n"/>
      <c r="I160" s="113" t="n"/>
      <c r="J160" s="113" t="n"/>
      <c r="K160" s="113" t="n"/>
      <c r="L160" s="114" t="n">
        <v>3031.05</v>
      </c>
      <c r="M160" s="113" t="n"/>
      <c r="N160" s="94" t="n"/>
    </row>
    <row r="161" ht="68.65000000000001" customHeight="1">
      <c r="A161" s="87" t="inlineStr">
        <is>
          <t>14</t>
        </is>
      </c>
      <c r="B161" s="91" t="inlineStr">
        <is>
          <t>ФЕР01-02-100-03</t>
        </is>
      </c>
      <c r="C16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61" s="88" t="n"/>
      <c r="E161" s="88" t="n"/>
      <c r="F161" s="93" t="inlineStr">
        <is>
          <t>100 шт</t>
        </is>
      </c>
      <c r="G161" s="94" t="n">
        <v>1.82</v>
      </c>
      <c r="H161" s="95" t="n">
        <v>1</v>
      </c>
      <c r="I161" s="115" t="n">
        <v>1.82</v>
      </c>
      <c r="J161" s="94" t="n"/>
      <c r="K161" s="94" t="n"/>
      <c r="L161" s="94" t="n"/>
      <c r="M161" s="94" t="n"/>
      <c r="N161" s="94" t="n"/>
    </row>
    <row r="162" ht="19.35" customHeight="1">
      <c r="A162" s="96" t="n"/>
      <c r="B162" s="97" t="inlineStr">
        <is>
          <t>1</t>
        </is>
      </c>
      <c r="C162" s="98" t="inlineStr">
        <is>
          <t>ОТ</t>
        </is>
      </c>
      <c r="D162" s="88" t="n"/>
      <c r="E162" s="88" t="n"/>
      <c r="F162" s="99" t="n"/>
      <c r="G162" s="99" t="n"/>
      <c r="H162" s="99" t="n"/>
      <c r="I162" s="100" t="n"/>
      <c r="J162" s="101" t="n">
        <v>326.82</v>
      </c>
      <c r="K162" s="102" t="n">
        <v>1.2</v>
      </c>
      <c r="L162" s="101" t="n">
        <v>713.77</v>
      </c>
      <c r="M162" s="101" t="n">
        <v>71.26000000000001</v>
      </c>
      <c r="N162" s="103" t="n">
        <v>50863.25</v>
      </c>
    </row>
    <row r="163" ht="19.35" customHeight="1">
      <c r="A163" s="96" t="n"/>
      <c r="B163" s="97" t="inlineStr">
        <is>
          <t>2</t>
        </is>
      </c>
      <c r="C163" s="98" t="inlineStr">
        <is>
          <t>ЭМ</t>
        </is>
      </c>
      <c r="D163" s="88" t="n"/>
      <c r="E163" s="88" t="n"/>
      <c r="F163" s="99" t="n"/>
      <c r="G163" s="99" t="n"/>
      <c r="H163" s="99" t="n"/>
      <c r="I163" s="100" t="n"/>
      <c r="J163" s="103" t="n">
        <v>1852.8</v>
      </c>
      <c r="K163" s="102" t="n">
        <v>1.2</v>
      </c>
      <c r="L163" s="103" t="n">
        <v>4046.52</v>
      </c>
      <c r="M163" s="100" t="n"/>
      <c r="N163" s="100" t="n"/>
    </row>
    <row r="164" ht="19.35" customHeight="1">
      <c r="A164" s="96" t="n"/>
      <c r="B164" s="97" t="inlineStr">
        <is>
          <t>3</t>
        </is>
      </c>
      <c r="C164" s="98" t="inlineStr">
        <is>
          <t>в т.ч. ОТм</t>
        </is>
      </c>
      <c r="D164" s="88" t="n"/>
      <c r="E164" s="88" t="n"/>
      <c r="F164" s="99" t="n"/>
      <c r="G164" s="99" t="n"/>
      <c r="H164" s="99" t="n"/>
      <c r="I164" s="100" t="n"/>
      <c r="J164" s="101" t="n">
        <v>324</v>
      </c>
      <c r="K164" s="102" t="n">
        <v>1.2</v>
      </c>
      <c r="L164" s="101" t="n">
        <v>707.62</v>
      </c>
      <c r="M164" s="101" t="n">
        <v>71.26000000000001</v>
      </c>
      <c r="N164" s="103" t="n">
        <v>50425</v>
      </c>
    </row>
    <row r="165" ht="19.35" customHeight="1">
      <c r="A165" s="96" t="n"/>
      <c r="B165" s="104" t="n"/>
      <c r="C165" s="98" t="inlineStr">
        <is>
          <t>ЗТ</t>
        </is>
      </c>
      <c r="D165" s="88" t="n"/>
      <c r="E165" s="88" t="n"/>
      <c r="F165" s="105" t="inlineStr">
        <is>
          <t>чел.-ч</t>
        </is>
      </c>
      <c r="G165" s="117" t="n">
        <v>41.9</v>
      </c>
      <c r="H165" s="102" t="n">
        <v>1.2</v>
      </c>
      <c r="I165" s="119" t="n">
        <v>91.50960000000001</v>
      </c>
      <c r="J165" s="100" t="n"/>
      <c r="K165" s="100" t="n"/>
      <c r="L165" s="100" t="n"/>
      <c r="M165" s="100" t="n"/>
      <c r="N165" s="100" t="n"/>
    </row>
    <row r="166" ht="19.35" customHeight="1">
      <c r="A166" s="96" t="n"/>
      <c r="B166" s="104" t="n"/>
      <c r="C166" s="98" t="inlineStr">
        <is>
          <t>ЗТм</t>
        </is>
      </c>
      <c r="D166" s="88" t="n"/>
      <c r="E166" s="88" t="n"/>
      <c r="F166" s="105" t="inlineStr">
        <is>
          <t>чел.-ч</t>
        </is>
      </c>
      <c r="G166" s="120" t="n">
        <v>24</v>
      </c>
      <c r="H166" s="102" t="n">
        <v>1.2</v>
      </c>
      <c r="I166" s="118" t="n">
        <v>52.416</v>
      </c>
      <c r="J166" s="100" t="n"/>
      <c r="K166" s="100" t="n"/>
      <c r="L166" s="100" t="n"/>
      <c r="M166" s="100" t="n"/>
      <c r="N166" s="100" t="n"/>
    </row>
    <row r="167" ht="19.35" customHeight="1">
      <c r="A167" s="96" t="n"/>
      <c r="B167" s="104" t="n"/>
      <c r="C167" s="98" t="inlineStr">
        <is>
          <t>Итого по расценке</t>
        </is>
      </c>
      <c r="D167" s="88" t="n"/>
      <c r="E167" s="88" t="n"/>
      <c r="F167" s="99" t="n"/>
      <c r="G167" s="106" t="n"/>
      <c r="H167" s="106" t="n"/>
      <c r="I167" s="100" t="n"/>
      <c r="J167" s="103" t="n">
        <v>2179.62</v>
      </c>
      <c r="K167" s="100" t="n"/>
      <c r="L167" s="103" t="n">
        <v>4760.29</v>
      </c>
      <c r="M167" s="100" t="n"/>
      <c r="N167" s="107" t="n"/>
    </row>
    <row r="168" ht="19.35" customHeight="1">
      <c r="A168" s="96" t="n"/>
      <c r="B168" s="108" t="n"/>
      <c r="C168" s="98" t="inlineStr">
        <is>
          <t>ФОТ</t>
        </is>
      </c>
      <c r="D168" s="88" t="n"/>
      <c r="E168" s="88" t="n"/>
      <c r="F168" s="99" t="n"/>
      <c r="G168" s="106" t="n"/>
      <c r="H168" s="106" t="n"/>
      <c r="I168" s="100" t="n"/>
      <c r="J168" s="100" t="n"/>
      <c r="K168" s="100" t="n"/>
      <c r="L168" s="103" t="n">
        <v>1421.39</v>
      </c>
      <c r="M168" s="100" t="n"/>
      <c r="N168" s="103" t="n">
        <v>101288.25</v>
      </c>
    </row>
    <row r="169" ht="42" customHeight="1">
      <c r="A169" s="96" t="n"/>
      <c r="B169" s="109" t="inlineStr">
        <is>
          <t>Пр/812-001.4-1</t>
        </is>
      </c>
      <c r="C169" s="98" t="inlineStr">
        <is>
          <t>НР Земляные работы по другим видам работ (подготовительным, сопутствующим, укрепительным)</t>
        </is>
      </c>
      <c r="D169" s="88" t="n"/>
      <c r="E169" s="88" t="n"/>
      <c r="F169" s="105" t="inlineStr">
        <is>
          <t>%</t>
        </is>
      </c>
      <c r="G169" s="110" t="n">
        <v>89</v>
      </c>
      <c r="H169" s="111" t="n"/>
      <c r="I169" s="110" t="n">
        <v>89</v>
      </c>
      <c r="J169" s="100" t="n"/>
      <c r="K169" s="100" t="n"/>
      <c r="L169" s="103" t="n">
        <v>1265.04</v>
      </c>
      <c r="M169" s="100" t="n"/>
      <c r="N169" s="112" t="n">
        <v>90146.53999999999</v>
      </c>
    </row>
    <row r="170" ht="42" customHeight="1">
      <c r="A170" s="96" t="n"/>
      <c r="B170" s="109" t="inlineStr">
        <is>
          <t>Пр/774-001.4</t>
        </is>
      </c>
      <c r="C170" s="98" t="inlineStr">
        <is>
          <t>СП Земляные работы по другим видам работ (подготовительным, сопутствующим, укрепительным)</t>
        </is>
      </c>
      <c r="D170" s="88" t="n"/>
      <c r="E170" s="88" t="n"/>
      <c r="F170" s="105" t="inlineStr">
        <is>
          <t>%</t>
        </is>
      </c>
      <c r="G170" s="110" t="n">
        <v>41</v>
      </c>
      <c r="H170" s="111" t="n"/>
      <c r="I170" s="110" t="n">
        <v>41</v>
      </c>
      <c r="J170" s="100" t="n"/>
      <c r="K170" s="100" t="n"/>
      <c r="L170" s="101" t="n">
        <v>582.77</v>
      </c>
      <c r="M170" s="100" t="n"/>
      <c r="N170" s="103" t="n">
        <v>41528.18</v>
      </c>
    </row>
    <row r="171" ht="19.35" customHeight="1">
      <c r="A171" s="96" t="n"/>
      <c r="B171" s="108" t="n"/>
      <c r="C171" s="87" t="inlineStr">
        <is>
          <t>Всего по позиции</t>
        </is>
      </c>
      <c r="D171" s="88" t="n"/>
      <c r="E171" s="88" t="n"/>
      <c r="F171" s="100" t="n"/>
      <c r="G171" s="106" t="n"/>
      <c r="H171" s="106" t="n"/>
      <c r="I171" s="113" t="n"/>
      <c r="J171" s="113" t="n"/>
      <c r="K171" s="113" t="n"/>
      <c r="L171" s="114" t="n">
        <v>6608.1</v>
      </c>
      <c r="M171" s="113" t="n"/>
      <c r="N171" s="94" t="n"/>
    </row>
    <row r="172" ht="55.35" customHeight="1">
      <c r="A172" s="87" t="inlineStr">
        <is>
          <t>15</t>
        </is>
      </c>
      <c r="B172" s="91" t="inlineStr">
        <is>
          <t>ФЕР01-02-100-09</t>
        </is>
      </c>
      <c r="C172" s="92" t="inlineStr">
        <is>
          <t>При трелевке на каждые последующие 100 м добавлять: к расценке 01-02-100-03</t>
        </is>
      </c>
      <c r="D172" s="88" t="n"/>
      <c r="E172" s="88" t="n"/>
      <c r="F172" s="93" t="inlineStr">
        <is>
          <t>100 шт</t>
        </is>
      </c>
      <c r="G172" s="94" t="n">
        <v>1.82</v>
      </c>
      <c r="H172" s="95" t="n">
        <v>1</v>
      </c>
      <c r="I172" s="115" t="n">
        <v>1.82</v>
      </c>
      <c r="J172" s="94" t="n"/>
      <c r="K172" s="94" t="n"/>
      <c r="L172" s="94" t="n"/>
      <c r="M172" s="94" t="n"/>
      <c r="N172" s="94" t="n"/>
    </row>
    <row r="173" ht="19.35" customHeight="1">
      <c r="A173" s="96" t="n"/>
      <c r="B173" s="97" t="inlineStr">
        <is>
          <t>1</t>
        </is>
      </c>
      <c r="C173" s="98" t="inlineStr">
        <is>
          <t>ОТ</t>
        </is>
      </c>
      <c r="D173" s="88" t="n"/>
      <c r="E173" s="88" t="n"/>
      <c r="F173" s="99" t="n"/>
      <c r="G173" s="99" t="n"/>
      <c r="H173" s="99" t="n"/>
      <c r="I173" s="100" t="n"/>
      <c r="J173" s="101" t="n">
        <v>93.59999999999999</v>
      </c>
      <c r="K173" s="102" t="n">
        <v>1.2</v>
      </c>
      <c r="L173" s="101" t="n">
        <v>204.42</v>
      </c>
      <c r="M173" s="101" t="n">
        <v>71.26000000000001</v>
      </c>
      <c r="N173" s="103" t="n">
        <v>14566.97</v>
      </c>
    </row>
    <row r="174" ht="19.35" customHeight="1">
      <c r="A174" s="96" t="n"/>
      <c r="B174" s="97" t="inlineStr">
        <is>
          <t>2</t>
        </is>
      </c>
      <c r="C174" s="98" t="inlineStr">
        <is>
          <t>ЭМ</t>
        </is>
      </c>
      <c r="D174" s="88" t="n"/>
      <c r="E174" s="88" t="n"/>
      <c r="F174" s="99" t="n"/>
      <c r="G174" s="99" t="n"/>
      <c r="H174" s="99" t="n"/>
      <c r="I174" s="100" t="n"/>
      <c r="J174" s="101" t="n">
        <v>531.14</v>
      </c>
      <c r="K174" s="102" t="n">
        <v>1.2</v>
      </c>
      <c r="L174" s="103" t="n">
        <v>1160.01</v>
      </c>
      <c r="M174" s="100" t="n"/>
      <c r="N174" s="100" t="n"/>
    </row>
    <row r="175" ht="19.35" customHeight="1">
      <c r="A175" s="96" t="n"/>
      <c r="B175" s="97" t="inlineStr">
        <is>
          <t>3</t>
        </is>
      </c>
      <c r="C175" s="98" t="inlineStr">
        <is>
          <t>в т.ч. ОТм</t>
        </is>
      </c>
      <c r="D175" s="88" t="n"/>
      <c r="E175" s="88" t="n"/>
      <c r="F175" s="99" t="n"/>
      <c r="G175" s="99" t="n"/>
      <c r="H175" s="99" t="n"/>
      <c r="I175" s="100" t="n"/>
      <c r="J175" s="101" t="n">
        <v>92.88</v>
      </c>
      <c r="K175" s="102" t="n">
        <v>1.2</v>
      </c>
      <c r="L175" s="101" t="n">
        <v>202.85</v>
      </c>
      <c r="M175" s="101" t="n">
        <v>71.26000000000001</v>
      </c>
      <c r="N175" s="103" t="n">
        <v>14455.09</v>
      </c>
    </row>
    <row r="176" ht="19.35" customHeight="1">
      <c r="A176" s="96" t="n"/>
      <c r="B176" s="104" t="n"/>
      <c r="C176" s="98" t="inlineStr">
        <is>
          <t>ЗТ</t>
        </is>
      </c>
      <c r="D176" s="88" t="n"/>
      <c r="E176" s="88" t="n"/>
      <c r="F176" s="105" t="inlineStr">
        <is>
          <t>чел.-ч</t>
        </is>
      </c>
      <c r="G176" s="120" t="n">
        <v>12</v>
      </c>
      <c r="H176" s="102" t="n">
        <v>1.2</v>
      </c>
      <c r="I176" s="118" t="n">
        <v>26.208</v>
      </c>
      <c r="J176" s="100" t="n"/>
      <c r="K176" s="100" t="n"/>
      <c r="L176" s="100" t="n"/>
      <c r="M176" s="100" t="n"/>
      <c r="N176" s="100" t="n"/>
    </row>
    <row r="177" ht="19.35" customHeight="1">
      <c r="A177" s="96" t="n"/>
      <c r="B177" s="104" t="n"/>
      <c r="C177" s="98" t="inlineStr">
        <is>
          <t>ЗТм</t>
        </is>
      </c>
      <c r="D177" s="88" t="n"/>
      <c r="E177" s="88" t="n"/>
      <c r="F177" s="105" t="inlineStr">
        <is>
          <t>чел.-ч</t>
        </is>
      </c>
      <c r="G177" s="101" t="n">
        <v>6.88</v>
      </c>
      <c r="H177" s="102" t="n">
        <v>1.2</v>
      </c>
      <c r="I177" s="116" t="n">
        <v>15.02592</v>
      </c>
      <c r="J177" s="100" t="n"/>
      <c r="K177" s="100" t="n"/>
      <c r="L177" s="100" t="n"/>
      <c r="M177" s="100" t="n"/>
      <c r="N177" s="100" t="n"/>
    </row>
    <row r="178" ht="19.35" customHeight="1">
      <c r="A178" s="96" t="n"/>
      <c r="B178" s="104" t="n"/>
      <c r="C178" s="98" t="inlineStr">
        <is>
          <t>Итого по расценке</t>
        </is>
      </c>
      <c r="D178" s="88" t="n"/>
      <c r="E178" s="88" t="n"/>
      <c r="F178" s="99" t="n"/>
      <c r="G178" s="106" t="n"/>
      <c r="H178" s="106" t="n"/>
      <c r="I178" s="100" t="n"/>
      <c r="J178" s="101" t="n">
        <v>624.74</v>
      </c>
      <c r="K178" s="100" t="n"/>
      <c r="L178" s="103" t="n">
        <v>1364.43</v>
      </c>
      <c r="M178" s="100" t="n"/>
      <c r="N178" s="107" t="n"/>
    </row>
    <row r="179" ht="19.35" customHeight="1">
      <c r="A179" s="96" t="n"/>
      <c r="B179" s="108" t="n"/>
      <c r="C179" s="98" t="inlineStr">
        <is>
          <t>ФОТ</t>
        </is>
      </c>
      <c r="D179" s="88" t="n"/>
      <c r="E179" s="88" t="n"/>
      <c r="F179" s="99" t="n"/>
      <c r="G179" s="106" t="n"/>
      <c r="H179" s="106" t="n"/>
      <c r="I179" s="100" t="n"/>
      <c r="J179" s="100" t="n"/>
      <c r="K179" s="100" t="n"/>
      <c r="L179" s="101" t="n">
        <v>407.27</v>
      </c>
      <c r="M179" s="100" t="n"/>
      <c r="N179" s="103" t="n">
        <v>29022.06</v>
      </c>
    </row>
    <row r="180" ht="42" customHeight="1">
      <c r="A180" s="96" t="n"/>
      <c r="B180" s="109" t="inlineStr">
        <is>
          <t>Пр/812-001.4-1</t>
        </is>
      </c>
      <c r="C180" s="98" t="inlineStr">
        <is>
          <t>НР Земляные работы по другим видам работ (подготовительным, сопутствующим, укрепительным)</t>
        </is>
      </c>
      <c r="D180" s="88" t="n"/>
      <c r="E180" s="88" t="n"/>
      <c r="F180" s="105" t="inlineStr">
        <is>
          <t>%</t>
        </is>
      </c>
      <c r="G180" s="110" t="n">
        <v>89</v>
      </c>
      <c r="H180" s="111" t="n"/>
      <c r="I180" s="110" t="n">
        <v>89</v>
      </c>
      <c r="J180" s="100" t="n"/>
      <c r="K180" s="100" t="n"/>
      <c r="L180" s="101" t="n">
        <v>362.47</v>
      </c>
      <c r="M180" s="100" t="n"/>
      <c r="N180" s="112" t="n">
        <v>25829.63</v>
      </c>
    </row>
    <row r="181" ht="42" customHeight="1">
      <c r="A181" s="96" t="n"/>
      <c r="B181" s="109" t="inlineStr">
        <is>
          <t>Пр/774-001.4</t>
        </is>
      </c>
      <c r="C181" s="98" t="inlineStr">
        <is>
          <t>СП Земляные работы по другим видам работ (подготовительным, сопутствующим, укрепительным)</t>
        </is>
      </c>
      <c r="D181" s="88" t="n"/>
      <c r="E181" s="88" t="n"/>
      <c r="F181" s="105" t="inlineStr">
        <is>
          <t>%</t>
        </is>
      </c>
      <c r="G181" s="110" t="n">
        <v>41</v>
      </c>
      <c r="H181" s="111" t="n"/>
      <c r="I181" s="110" t="n">
        <v>41</v>
      </c>
      <c r="J181" s="100" t="n"/>
      <c r="K181" s="100" t="n"/>
      <c r="L181" s="101" t="n">
        <v>166.98</v>
      </c>
      <c r="M181" s="100" t="n"/>
      <c r="N181" s="103" t="n">
        <v>11899.04</v>
      </c>
    </row>
    <row r="182" ht="19.35" customHeight="1">
      <c r="A182" s="96" t="n"/>
      <c r="B182" s="108" t="n"/>
      <c r="C182" s="87" t="inlineStr">
        <is>
          <t>Всего по позиции</t>
        </is>
      </c>
      <c r="D182" s="88" t="n"/>
      <c r="E182" s="88" t="n"/>
      <c r="F182" s="100" t="n"/>
      <c r="G182" s="106" t="n"/>
      <c r="H182" s="106" t="n"/>
      <c r="I182" s="113" t="n"/>
      <c r="J182" s="113" t="n"/>
      <c r="K182" s="113" t="n"/>
      <c r="L182" s="114" t="n">
        <v>1893.88</v>
      </c>
      <c r="M182" s="113" t="n"/>
      <c r="N182" s="94" t="n"/>
    </row>
    <row r="183" ht="19.35" customHeight="1">
      <c r="A183" s="121" t="n"/>
      <c r="B183" s="121" t="n"/>
      <c r="C183" s="122" t="inlineStr">
        <is>
          <t>Итого по разделу 1. Вырубка просеки</t>
        </is>
      </c>
      <c r="L183" s="123" t="n">
        <v>82034.97</v>
      </c>
      <c r="M183" s="121" t="n"/>
      <c r="N183" s="124" t="n"/>
    </row>
    <row r="184" ht="19.35" customHeight="1">
      <c r="A184" s="125" t="n"/>
      <c r="B184" s="126" t="n"/>
      <c r="C184" s="127" t="inlineStr">
        <is>
          <t>Итого прямые затраты по разделу</t>
        </is>
      </c>
      <c r="L184" s="128" t="n">
        <v>46546.79</v>
      </c>
      <c r="M184" s="129" t="n"/>
      <c r="N184" s="128" t="n">
        <v>2143316.21</v>
      </c>
    </row>
    <row r="185" ht="19.35" customHeight="1">
      <c r="A185" s="125" t="n"/>
      <c r="B185" s="126" t="n"/>
      <c r="C185" s="127" t="inlineStr">
        <is>
          <t>в том числе</t>
        </is>
      </c>
      <c r="L185" s="128" t="n"/>
      <c r="M185" s="129" t="n"/>
      <c r="N185" s="128" t="n"/>
    </row>
    <row r="186" ht="19.35" customHeight="1">
      <c r="A186" s="125" t="n"/>
      <c r="B186" s="126" t="n"/>
      <c r="C186" s="127" t="inlineStr">
        <is>
          <t>- оплата труда (ОТ)</t>
        </is>
      </c>
      <c r="L186" s="128" t="n">
        <v>23219.26</v>
      </c>
      <c r="M186" s="129" t="n"/>
      <c r="N186" s="128" t="n">
        <v>1654604.46</v>
      </c>
    </row>
    <row r="187" ht="19.35" customHeight="1">
      <c r="A187" s="125" t="n"/>
      <c r="B187" s="126" t="n"/>
      <c r="C187" s="127" t="inlineStr">
        <is>
          <t>- эксплуатация машин и механизмов</t>
        </is>
      </c>
      <c r="L187" s="128" t="n">
        <v>23327.53</v>
      </c>
      <c r="M187" s="129" t="n"/>
      <c r="N187" s="128" t="n">
        <v>488711.75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эксплуатация машин и механизмов без учета доплат к оплате труда машинистов</t>
        </is>
      </c>
      <c r="L189" s="128" t="n">
        <v>23327.53</v>
      </c>
      <c r="M189" s="129" t="n"/>
      <c r="N189" s="128" t="n">
        <v>488711.75</v>
      </c>
    </row>
    <row r="190" ht="19.35" customHeight="1">
      <c r="A190" s="125" t="n"/>
      <c r="B190" s="130" t="n"/>
      <c r="C190" s="131" t="inlineStr">
        <is>
          <t>в том числе</t>
        </is>
      </c>
      <c r="L190" s="128" t="n"/>
      <c r="M190" s="129" t="n"/>
      <c r="N190" s="128" t="n"/>
    </row>
    <row r="191" ht="19.35" customHeight="1">
      <c r="A191" s="125" t="n"/>
      <c r="B191" s="130" t="n"/>
      <c r="C191" s="131" t="inlineStr">
        <is>
          <t>оплата труда машинистов (ОТм)</t>
        </is>
      </c>
      <c r="L191" s="128" t="n">
        <v>4079.36</v>
      </c>
      <c r="M191" s="129" t="n"/>
      <c r="N191" s="128" t="n">
        <v>290695.19</v>
      </c>
    </row>
    <row r="192" ht="19.35" customHeight="1">
      <c r="A192" s="125" t="n"/>
      <c r="B192" s="126" t="n"/>
      <c r="C192" s="127" t="inlineStr">
        <is>
          <t>Итого ФОТ (справочно)</t>
        </is>
      </c>
      <c r="L192" s="128" t="n">
        <v>27298.62</v>
      </c>
      <c r="M192" s="129" t="n"/>
      <c r="N192" s="128" t="n">
        <v>1945299.65</v>
      </c>
    </row>
    <row r="193" ht="19.35" customHeight="1">
      <c r="A193" s="125" t="n"/>
      <c r="B193" s="126" t="n"/>
      <c r="C193" s="127" t="inlineStr">
        <is>
          <t>Итого накладные расходы</t>
        </is>
      </c>
      <c r="L193" s="128" t="n">
        <v>24295.76</v>
      </c>
      <c r="M193" s="129" t="n"/>
      <c r="N193" s="128" t="n">
        <v>1731316.7</v>
      </c>
    </row>
    <row r="194" ht="19.35" customHeight="1">
      <c r="A194" s="125" t="n"/>
      <c r="B194" s="126" t="n"/>
      <c r="C194" s="127" t="inlineStr">
        <is>
          <t>Итого сметная прибыль</t>
        </is>
      </c>
      <c r="L194" s="128" t="n">
        <v>11192.42</v>
      </c>
      <c r="M194" s="129" t="n"/>
      <c r="N194" s="128" t="n">
        <v>797572.86</v>
      </c>
    </row>
    <row r="195" ht="19.35" customHeight="1">
      <c r="A195" s="125" t="n"/>
      <c r="B195" s="132" t="n"/>
      <c r="C195" s="133" t="inlineStr">
        <is>
          <t>Итого по разделу</t>
        </is>
      </c>
      <c r="L195" s="123" t="n">
        <v>82034.97</v>
      </c>
      <c r="M195" s="134" t="n"/>
      <c r="N195" s="123" t="n">
        <v>4672205.77</v>
      </c>
    </row>
    <row r="196" ht="19.35" customHeight="1">
      <c r="A196" s="125" t="n"/>
      <c r="B196" s="130" t="n"/>
      <c r="C196" s="131" t="inlineStr">
        <is>
          <t>Справочно</t>
        </is>
      </c>
      <c r="L196" s="128" t="n"/>
      <c r="M196" s="129" t="n"/>
      <c r="N196" s="128" t="n"/>
    </row>
    <row r="197" ht="19.35" customHeight="1">
      <c r="A197" s="125" t="n"/>
      <c r="B197" s="126" t="n"/>
      <c r="C197" s="131" t="inlineStr">
        <is>
          <t>затраты труда рабочих</t>
        </is>
      </c>
      <c r="I197" s="135" t="n">
        <v>2750.6688</v>
      </c>
      <c r="J197" s="136" t="n"/>
      <c r="K197" s="136" t="n"/>
      <c r="L197" s="129" t="n"/>
      <c r="M197" s="129" t="n"/>
      <c r="N197" s="129" t="n"/>
    </row>
    <row r="198" ht="19.35" customHeight="1">
      <c r="A198" s="125" t="n"/>
      <c r="B198" s="126" t="n"/>
      <c r="C198" s="131" t="inlineStr">
        <is>
          <t>затраты труда машинистов</t>
        </is>
      </c>
      <c r="I198" s="135" t="n">
        <v>302.16984</v>
      </c>
      <c r="J198" s="136" t="n"/>
      <c r="K198" s="136" t="n"/>
      <c r="L198" s="129" t="n"/>
      <c r="M198" s="129" t="n"/>
      <c r="N198" s="129" t="n"/>
    </row>
    <row r="199" ht="19.35" customHeight="1">
      <c r="A199" s="137" t="n"/>
      <c r="B199" s="138" t="n"/>
      <c r="C199" s="139" t="inlineStr">
        <is>
          <t>ВСЕГО по смете</t>
        </is>
      </c>
      <c r="D199" s="140" t="n"/>
      <c r="E199" s="140" t="n"/>
      <c r="F199" s="141" t="n"/>
      <c r="G199" s="141" t="n"/>
      <c r="H199" s="141" t="n"/>
      <c r="I199" s="141" t="n"/>
      <c r="J199" s="141" t="n"/>
      <c r="K199" s="141" t="n"/>
      <c r="L199" s="142" t="n"/>
      <c r="M199" s="141" t="n"/>
      <c r="N199" s="143" t="n"/>
    </row>
    <row r="200" ht="19.35" customHeight="1">
      <c r="A200" s="125" t="n"/>
      <c r="B200" s="132" t="n"/>
      <c r="C200" s="133" t="inlineStr">
        <is>
          <t>Итого по всем разделам</t>
        </is>
      </c>
      <c r="L200" s="123" t="n">
        <v>82034.97</v>
      </c>
      <c r="M200" s="124" t="n"/>
      <c r="N200" s="123" t="n"/>
    </row>
    <row r="201" ht="19.35" customHeight="1">
      <c r="A201" s="125" t="n"/>
      <c r="B201" s="126" t="n"/>
      <c r="C201" s="127" t="inlineStr">
        <is>
          <t>ВСЕГО строительные работы</t>
        </is>
      </c>
      <c r="L201" s="128" t="n">
        <v>82034.97</v>
      </c>
      <c r="M201" s="129" t="n"/>
      <c r="N201" s="128" t="n">
        <v>4672205.77</v>
      </c>
    </row>
    <row r="202" ht="19.35" customHeight="1">
      <c r="A202" s="125" t="n"/>
      <c r="B202" s="130" t="n"/>
      <c r="C202" s="131" t="inlineStr">
        <is>
          <t>в том числе</t>
        </is>
      </c>
      <c r="L202" s="128" t="n"/>
      <c r="M202" s="129" t="n"/>
      <c r="N202" s="128" t="n"/>
    </row>
    <row r="203" ht="19.35" customHeight="1">
      <c r="A203" s="125" t="n"/>
      <c r="B203" s="130" t="n"/>
      <c r="C203" s="131" t="inlineStr">
        <is>
          <t>всего прямые затраты</t>
        </is>
      </c>
      <c r="L203" s="128" t="n">
        <v>46546.79</v>
      </c>
      <c r="M203" s="129" t="n"/>
      <c r="N203" s="128" t="n">
        <v>2143316.21</v>
      </c>
    </row>
    <row r="204" ht="19.35" customHeight="1">
      <c r="A204" s="125" t="n"/>
      <c r="B204" s="130" t="n"/>
      <c r="C204" s="131" t="inlineStr">
        <is>
          <t>в том числе</t>
        </is>
      </c>
      <c r="L204" s="128" t="n"/>
      <c r="M204" s="129" t="n"/>
      <c r="N204" s="128" t="n"/>
    </row>
    <row r="205" ht="19.35" customHeight="1">
      <c r="A205" s="125" t="n"/>
      <c r="B205" s="130" t="n"/>
      <c r="C205" s="131" t="inlineStr">
        <is>
          <t>- оплата труда (ОТ)</t>
        </is>
      </c>
      <c r="L205" s="128" t="n">
        <v>23219.26</v>
      </c>
      <c r="M205" s="129" t="n"/>
      <c r="N205" s="128" t="n">
        <v>1654604.46</v>
      </c>
    </row>
    <row r="206" ht="19.35" customHeight="1">
      <c r="A206" s="125" t="n"/>
      <c r="B206" s="130" t="n"/>
      <c r="C206" s="131" t="inlineStr">
        <is>
          <t>- эксплуатация машин и механизмов</t>
        </is>
      </c>
      <c r="L206" s="128" t="n">
        <v>23327.53</v>
      </c>
      <c r="M206" s="129" t="n"/>
      <c r="N206" s="128" t="n">
        <v>488711.75</v>
      </c>
    </row>
    <row r="207" ht="19.35" customHeight="1">
      <c r="A207" s="125" t="n"/>
      <c r="B207" s="130" t="n"/>
      <c r="C207" s="131" t="inlineStr">
        <is>
          <t>в т.ч. эксплуатация машин и механизмов без учета доплат к оплате труда машинистов</t>
        </is>
      </c>
      <c r="L207" s="128" t="n">
        <v>23327.53</v>
      </c>
      <c r="M207" s="129" t="n"/>
      <c r="N207" s="128" t="n">
        <v>488711.75</v>
      </c>
    </row>
    <row r="208" ht="19.35" customHeight="1">
      <c r="A208" s="125" t="n"/>
      <c r="B208" s="130" t="n"/>
      <c r="C208" s="131" t="inlineStr">
        <is>
          <t>- в т.ч. оплата труда машинистов (ОТм)</t>
        </is>
      </c>
      <c r="L208" s="128" t="n">
        <v>4079.36</v>
      </c>
      <c r="M208" s="129" t="n"/>
      <c r="N208" s="128" t="n">
        <v>290695.19</v>
      </c>
    </row>
    <row r="209" ht="19.35" customHeight="1">
      <c r="A209" s="125" t="n"/>
      <c r="B209" s="130" t="n"/>
      <c r="C209" s="131" t="inlineStr">
        <is>
          <t>всего ФОТ (справочно)</t>
        </is>
      </c>
      <c r="L209" s="128" t="n">
        <v>27298.62</v>
      </c>
      <c r="M209" s="129" t="n"/>
      <c r="N209" s="128" t="n">
        <v>1945299.65</v>
      </c>
    </row>
    <row r="210" ht="19.35" customHeight="1">
      <c r="A210" s="125" t="n"/>
      <c r="B210" s="130" t="n"/>
      <c r="C210" s="131" t="inlineStr">
        <is>
          <t>всего накладные расходы</t>
        </is>
      </c>
      <c r="L210" s="128" t="n">
        <v>24295.76</v>
      </c>
      <c r="M210" s="129" t="n"/>
      <c r="N210" s="128" t="n">
        <v>1731316.7</v>
      </c>
    </row>
    <row r="211" ht="19.35" customHeight="1">
      <c r="A211" s="125" t="n"/>
      <c r="B211" s="130" t="n"/>
      <c r="C211" s="131" t="inlineStr">
        <is>
          <t>всего сметная прибыль</t>
        </is>
      </c>
      <c r="L211" s="128" t="n">
        <v>11192.42</v>
      </c>
      <c r="M211" s="129" t="n"/>
      <c r="N211" s="128" t="n">
        <v>797572.86</v>
      </c>
    </row>
    <row r="212" ht="19.35" customHeight="1">
      <c r="A212" s="125" t="n"/>
      <c r="B212" s="132" t="n"/>
      <c r="C212" s="133" t="inlineStr">
        <is>
          <t>ВСЕГО по смете</t>
        </is>
      </c>
      <c r="L212" s="123" t="n">
        <v>82034.97</v>
      </c>
      <c r="M212" s="124" t="n"/>
      <c r="N212" s="123" t="n">
        <v>4672205.77</v>
      </c>
    </row>
    <row r="213" ht="19.35" customHeight="1">
      <c r="A213" s="125" t="n"/>
      <c r="B213" s="130" t="n"/>
      <c r="C213" s="131" t="inlineStr">
        <is>
          <t>Всего прямые затраты</t>
        </is>
      </c>
      <c r="L213" s="128" t="n">
        <v>46546.79</v>
      </c>
      <c r="M213" s="129" t="n"/>
      <c r="N213" s="128" t="n">
        <v>2143316.21</v>
      </c>
    </row>
    <row r="214" ht="19.35" customHeight="1">
      <c r="A214" s="125" t="n"/>
      <c r="B214" s="130" t="n"/>
      <c r="C214" s="131" t="inlineStr">
        <is>
          <t>в том числе</t>
        </is>
      </c>
      <c r="L214" s="128" t="n"/>
      <c r="M214" s="129" t="n"/>
      <c r="N214" s="128" t="n"/>
    </row>
    <row r="215" ht="19.35" customHeight="1">
      <c r="A215" s="125" t="n"/>
      <c r="B215" s="130" t="n"/>
      <c r="C215" s="131" t="inlineStr">
        <is>
          <t>- оплата труда рабочих (ОТ)</t>
        </is>
      </c>
      <c r="L215" s="128" t="n">
        <v>23219.26</v>
      </c>
      <c r="M215" s="129" t="n"/>
      <c r="N215" s="128" t="n">
        <v>1654604.46</v>
      </c>
    </row>
    <row r="216" ht="19.35" customHeight="1">
      <c r="A216" s="125" t="n"/>
      <c r="B216" s="130" t="n"/>
      <c r="C216" s="131" t="inlineStr">
        <is>
          <t>- эксплуатация машин и механизмов</t>
        </is>
      </c>
      <c r="L216" s="128" t="n">
        <v>23327.53</v>
      </c>
      <c r="M216" s="129" t="n"/>
      <c r="N216" s="128" t="n">
        <v>488711.75</v>
      </c>
    </row>
    <row r="217" ht="19.35" customHeight="1">
      <c r="A217" s="125" t="n"/>
      <c r="B217" s="130" t="n"/>
      <c r="C217" s="131" t="inlineStr">
        <is>
          <t>в т.ч. эксплуатация машин и механизмов без учета доплат к оплате труда машинистов</t>
        </is>
      </c>
      <c r="L217" s="128" t="n">
        <v>23327.53</v>
      </c>
      <c r="M217" s="129" t="n"/>
      <c r="N217" s="128" t="n">
        <v>488711.75</v>
      </c>
    </row>
    <row r="218" ht="19.35" customHeight="1">
      <c r="A218" s="125" t="n"/>
      <c r="B218" s="130" t="n"/>
      <c r="C218" s="131" t="inlineStr">
        <is>
          <t>- в т.ч. оплата труда машинистов (ОТм)</t>
        </is>
      </c>
      <c r="L218" s="128" t="n">
        <v>4079.36</v>
      </c>
      <c r="M218" s="129" t="n"/>
      <c r="N218" s="128" t="n">
        <v>290695.19</v>
      </c>
    </row>
    <row r="219" ht="19.35" customHeight="1">
      <c r="A219" s="125" t="n"/>
      <c r="B219" s="130" t="n"/>
      <c r="C219" s="131" t="inlineStr">
        <is>
          <t>Всего ФОТ (справочно)</t>
        </is>
      </c>
      <c r="L219" s="128" t="n">
        <v>27298.62</v>
      </c>
      <c r="M219" s="129" t="n"/>
      <c r="N219" s="128" t="n">
        <v>1945299.65</v>
      </c>
    </row>
    <row r="220" ht="19.35" customHeight="1">
      <c r="A220" s="125" t="n"/>
      <c r="B220" s="130" t="n"/>
      <c r="C220" s="131" t="inlineStr">
        <is>
          <t>Всего накладные расходы</t>
        </is>
      </c>
      <c r="L220" s="128" t="n">
        <v>24295.76</v>
      </c>
      <c r="M220" s="129" t="n"/>
      <c r="N220" s="128" t="n">
        <v>1731316.7</v>
      </c>
    </row>
    <row r="221" ht="19.35" customHeight="1">
      <c r="A221" s="125" t="n"/>
      <c r="B221" s="130" t="n"/>
      <c r="C221" s="131" t="inlineStr">
        <is>
          <t>Всего сметная прибыль</t>
        </is>
      </c>
      <c r="L221" s="128" t="n">
        <v>11192.42</v>
      </c>
      <c r="M221" s="129" t="n"/>
      <c r="N221" s="128" t="n">
        <v>797572.86</v>
      </c>
    </row>
    <row r="222" ht="19.35" customHeight="1">
      <c r="A222" s="125" t="n"/>
      <c r="B222" s="130" t="n"/>
      <c r="C222" s="131" t="inlineStr">
        <is>
          <t>Справочно</t>
        </is>
      </c>
      <c r="L222" s="128" t="n"/>
      <c r="M222" s="129" t="n"/>
      <c r="N222" s="128" t="n"/>
    </row>
    <row r="223" ht="19.35" customHeight="1">
      <c r="A223" s="125" t="n"/>
      <c r="B223" s="126" t="n"/>
      <c r="C223" s="131" t="inlineStr">
        <is>
          <t>затраты труда рабочих</t>
        </is>
      </c>
      <c r="I223" s="135" t="n">
        <v>2750.6688</v>
      </c>
      <c r="J223" s="136" t="n"/>
      <c r="K223" s="136" t="n"/>
      <c r="L223" s="129" t="n"/>
      <c r="M223" s="129" t="n"/>
      <c r="N223" s="129" t="n"/>
    </row>
    <row r="224" ht="19.35" customHeight="1">
      <c r="A224" s="125" t="n"/>
      <c r="B224" s="126" t="n"/>
      <c r="C224" s="131" t="inlineStr">
        <is>
          <t>затраты труда машинистов</t>
        </is>
      </c>
      <c r="I224" s="135" t="n">
        <v>302.16984</v>
      </c>
      <c r="J224" s="136" t="n"/>
      <c r="K224" s="136" t="n"/>
      <c r="L224" s="129" t="n"/>
      <c r="M224" s="129" t="n"/>
      <c r="N224" s="129" t="n"/>
    </row>
    <row r="225" ht="19.35" customHeight="1">
      <c r="A225" s="125" t="n"/>
      <c r="B225" s="144" t="n"/>
      <c r="C225" s="144" t="n"/>
      <c r="D225" s="122" t="n"/>
      <c r="E225" s="122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</row>
    <row r="226" ht="19.35" customHeight="1">
      <c r="A226" s="145" t="inlineStr">
        <is>
          <t>Составил: ______________________________________/  Григорова И. А. /</t>
        </is>
      </c>
    </row>
    <row r="227" ht="19.35" customHeight="1">
      <c r="A227" s="145" t="n"/>
      <c r="B227" s="145" t="n"/>
      <c r="C227" s="146" t="inlineStr">
        <is>
          <t>должность, подпись (инициалы, фамилия)</t>
        </is>
      </c>
      <c r="G227" s="147" t="n"/>
      <c r="H227" s="147" t="n"/>
      <c r="I227" s="147" t="n"/>
      <c r="J227" s="145" t="n"/>
      <c r="K227" s="145" t="n"/>
      <c r="L227" s="145" t="n"/>
      <c r="M227" s="145" t="n"/>
      <c r="N227" s="145" t="n"/>
    </row>
    <row r="228" ht="19.35" customHeight="1">
      <c r="A228" s="145" t="inlineStr">
        <is>
          <t>Проверил: ______________________________________ /  Черкасов А. В. /</t>
        </is>
      </c>
    </row>
    <row r="229" ht="19.35" customHeight="1">
      <c r="A229" s="4" t="n"/>
      <c r="B229" s="4" t="n"/>
      <c r="C229" s="146" t="inlineStr">
        <is>
          <t>должность, подпись (инициалы, фамилия)</t>
        </is>
      </c>
      <c r="G229" s="147" t="n"/>
      <c r="H229" s="147" t="n"/>
      <c r="I229" s="147" t="n"/>
      <c r="J229" s="4" t="n"/>
      <c r="K229" s="4" t="n"/>
      <c r="L229" s="4" t="n"/>
      <c r="M229" s="4" t="n"/>
      <c r="N229" s="4" t="n"/>
    </row>
  </sheetData>
  <mergeCells count="239">
    <mergeCell ref="C44:E44"/>
    <mergeCell ref="A17:G17"/>
    <mergeCell ref="C212:K212"/>
    <mergeCell ref="H13:N13"/>
    <mergeCell ref="C142:E142"/>
    <mergeCell ref="C80:E80"/>
    <mergeCell ref="A30:N30"/>
    <mergeCell ref="C129:E129"/>
    <mergeCell ref="C198:H198"/>
    <mergeCell ref="A19:G19"/>
    <mergeCell ref="C214:K214"/>
    <mergeCell ref="H15:N15"/>
    <mergeCell ref="C51:E51"/>
    <mergeCell ref="C95:E95"/>
    <mergeCell ref="C60:E60"/>
    <mergeCell ref="C29:G29"/>
    <mergeCell ref="C222:K222"/>
    <mergeCell ref="C71:E71"/>
    <mergeCell ref="C123:E123"/>
    <mergeCell ref="C207:K207"/>
    <mergeCell ref="C181:E181"/>
    <mergeCell ref="C91:E91"/>
    <mergeCell ref="C224:H224"/>
    <mergeCell ref="N39:N40"/>
    <mergeCell ref="C165:E165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216:K216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C168:E168"/>
    <mergeCell ref="C218:K218"/>
    <mergeCell ref="F5:N5"/>
    <mergeCell ref="M39:M40"/>
    <mergeCell ref="C180:E180"/>
    <mergeCell ref="C118:E118"/>
    <mergeCell ref="C75:E75"/>
    <mergeCell ref="C84:E84"/>
    <mergeCell ref="C133:E133"/>
    <mergeCell ref="C127:E127"/>
    <mergeCell ref="C167:E167"/>
    <mergeCell ref="C202:K202"/>
    <mergeCell ref="C211:K211"/>
    <mergeCell ref="C176:E176"/>
    <mergeCell ref="C114:E114"/>
    <mergeCell ref="C59:E59"/>
    <mergeCell ref="C192:K192"/>
    <mergeCell ref="C130:E130"/>
    <mergeCell ref="C223:H223"/>
    <mergeCell ref="C182:E182"/>
    <mergeCell ref="C46:E46"/>
    <mergeCell ref="C201:K201"/>
    <mergeCell ref="C169:E169"/>
    <mergeCell ref="C188:K188"/>
    <mergeCell ref="H14:N14"/>
    <mergeCell ref="C178:E178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61:E161"/>
    <mergeCell ref="C170:E170"/>
    <mergeCell ref="A21:N21"/>
    <mergeCell ref="C131:E131"/>
    <mergeCell ref="C87:E87"/>
    <mergeCell ref="C145:E145"/>
    <mergeCell ref="C189:K189"/>
    <mergeCell ref="C154:E154"/>
    <mergeCell ref="C227:F227"/>
    <mergeCell ref="F4:N4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C215:K215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63:E163"/>
    <mergeCell ref="F2:N2"/>
    <mergeCell ref="C115:E115"/>
    <mergeCell ref="C229:F229"/>
    <mergeCell ref="A25:N25"/>
    <mergeCell ref="L33:M33"/>
    <mergeCell ref="C135:E135"/>
    <mergeCell ref="C150:E150"/>
    <mergeCell ref="C219:K219"/>
    <mergeCell ref="C144:E144"/>
    <mergeCell ref="C122:E122"/>
    <mergeCell ref="C158:E158"/>
    <mergeCell ref="C67:E67"/>
    <mergeCell ref="C209:K209"/>
    <mergeCell ref="C72:E72"/>
    <mergeCell ref="C109:E109"/>
    <mergeCell ref="L35:M35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20:K220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64:E64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21:K221"/>
    <mergeCell ref="C177:E177"/>
    <mergeCell ref="C41:E41"/>
    <mergeCell ref="C134:E134"/>
    <mergeCell ref="C146:E146"/>
    <mergeCell ref="C93:E93"/>
    <mergeCell ref="C124:E124"/>
    <mergeCell ref="C164:E164"/>
    <mergeCell ref="C196:K196"/>
    <mergeCell ref="J10:N10"/>
    <mergeCell ref="A226:N226"/>
    <mergeCell ref="C56:E56"/>
    <mergeCell ref="L37:M37"/>
    <mergeCell ref="C90:E90"/>
    <mergeCell ref="C105:E105"/>
    <mergeCell ref="C139:E139"/>
    <mergeCell ref="C148:E148"/>
    <mergeCell ref="H18:N18"/>
    <mergeCell ref="B39:B40"/>
    <mergeCell ref="J9:N9"/>
    <mergeCell ref="C138:E138"/>
    <mergeCell ref="C213:K213"/>
    <mergeCell ref="C76:E76"/>
    <mergeCell ref="C120:E120"/>
    <mergeCell ref="C132:E132"/>
    <mergeCell ref="C110:E110"/>
    <mergeCell ref="A228:N228"/>
    <mergeCell ref="A8:C8"/>
    <mergeCell ref="C119:E119"/>
    <mergeCell ref="A15:G15"/>
    <mergeCell ref="C82:E82"/>
    <mergeCell ref="C174:E174"/>
    <mergeCell ref="C149:E149"/>
    <mergeCell ref="A10:C10"/>
    <mergeCell ref="C66:E66"/>
    <mergeCell ref="C208:K208"/>
    <mergeCell ref="C53:E53"/>
    <mergeCell ref="C102:E102"/>
    <mergeCell ref="C186:K186"/>
    <mergeCell ref="C217:K217"/>
    <mergeCell ref="C111:E111"/>
    <mergeCell ref="A9:C9"/>
    <mergeCell ref="C86:E86"/>
    <mergeCell ref="C179:E179"/>
    <mergeCell ref="A42:N42"/>
    <mergeCell ref="C68:E68"/>
    <mergeCell ref="C83:E83"/>
    <mergeCell ref="C108:E108"/>
    <mergeCell ref="C166:E166"/>
    <mergeCell ref="C210:K210"/>
    <mergeCell ref="C160:E160"/>
    <mergeCell ref="C175:E175"/>
    <mergeCell ref="C58:E58"/>
    <mergeCell ref="L34:M34"/>
    <mergeCell ref="A11:C11"/>
    <mergeCell ref="A22:N22"/>
    <mergeCell ref="C191:K191"/>
    <mergeCell ref="C45:E45"/>
    <mergeCell ref="C97:E97"/>
    <mergeCell ref="G39:I39"/>
    <mergeCell ref="C187:K187"/>
    <mergeCell ref="C197:H197"/>
    <mergeCell ref="C184:K184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98" min="0" max="16383" man="1"/>
  </rowBreaks>
</worksheet>
</file>

<file path=xl/worksheets/sheet20.xml><?xml version="1.0" encoding="utf-8"?>
<worksheet xmlns="http://schemas.openxmlformats.org/spreadsheetml/2006/main">
  <sheetPr>
    <outlinePr summaryBelow="1" summaryRight="1"/>
    <pageSetUpPr autoPageBreaks="0" fitToPage="0"/>
  </sheetPr>
  <dimension ref="A1:N162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02-33-18</t>
        </is>
      </c>
    </row>
    <row r="25" ht="19.35" customHeight="1">
      <c r="A25" s="56" t="inlineStr">
        <is>
          <t>33 ВЛ 500 кВ Зейская ГЭС - Амурская №2. Магдагачинский район, Чалганский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249.4</v>
      </c>
      <c r="M31" s="65" t="n">
        <v>3.5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573.63</v>
      </c>
      <c r="E32" s="72" t="inlineStr">
        <is>
          <t>(</t>
        </is>
      </c>
      <c r="F32" s="71" t="n">
        <v>8.050000000000001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417.47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573.63</v>
      </c>
      <c r="E34" s="72" t="inlineStr">
        <is>
          <t>(</t>
        </is>
      </c>
      <c r="F34" s="78" t="n">
        <v>8.050000000000001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1-1204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6.74</v>
      </c>
      <c r="H44" s="95" t="n">
        <v>1</v>
      </c>
      <c r="I44" s="115" t="n">
        <v>6.74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726.5599999999999</v>
      </c>
      <c r="M46" s="101" t="n">
        <v>71.26000000000001</v>
      </c>
      <c r="N46" s="103" t="n">
        <v>51774.67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6" t="n">
        <v>86.70336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726.5599999999999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1" t="n">
        <v>726.5599999999999</v>
      </c>
      <c r="M49" s="100" t="n"/>
      <c r="N49" s="103" t="n">
        <v>51774.67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646.64</v>
      </c>
      <c r="M50" s="100" t="n"/>
      <c r="N50" s="112" t="n">
        <v>46079.46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297.89</v>
      </c>
      <c r="M51" s="100" t="n"/>
      <c r="N51" s="103" t="n">
        <v>21227.61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4" t="n">
        <v>1671.09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3.16</v>
      </c>
      <c r="H53" s="95" t="n">
        <v>1</v>
      </c>
      <c r="I53" s="115" t="n">
        <v>3.16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981.28</v>
      </c>
      <c r="M55" s="101" t="n">
        <v>71.26000000000001</v>
      </c>
      <c r="N55" s="103" t="n">
        <v>69926.00999999999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6" t="n">
        <v>117.09696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981.28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1" t="n">
        <v>981.28</v>
      </c>
      <c r="M58" s="100" t="n"/>
      <c r="N58" s="103" t="n">
        <v>69926.00999999999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873.34</v>
      </c>
      <c r="M59" s="100" t="n"/>
      <c r="N59" s="112" t="n">
        <v>62234.15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402.32</v>
      </c>
      <c r="M60" s="100" t="n"/>
      <c r="N60" s="103" t="n">
        <v>28669.66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4" t="n">
        <v>2256.94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1.11</v>
      </c>
      <c r="H62" s="95" t="n">
        <v>1</v>
      </c>
      <c r="I62" s="115" t="n">
        <v>1.11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433.09</v>
      </c>
      <c r="M64" s="101" t="n">
        <v>71.26000000000001</v>
      </c>
      <c r="N64" s="103" t="n">
        <v>30861.99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9" t="n">
        <v>51.6816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433.09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433.09</v>
      </c>
      <c r="M67" s="100" t="n"/>
      <c r="N67" s="103" t="n">
        <v>30861.99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385.45</v>
      </c>
      <c r="M68" s="100" t="n"/>
      <c r="N68" s="112" t="n">
        <v>27467.17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177.57</v>
      </c>
      <c r="M69" s="100" t="n"/>
      <c r="N69" s="103" t="n">
        <v>12653.42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5" t="n">
        <v>996.11</v>
      </c>
      <c r="M70" s="113" t="n"/>
      <c r="N70" s="94" t="n"/>
    </row>
    <row r="71" ht="42" customHeight="1">
      <c r="A71" s="87" t="inlineStr">
        <is>
          <t>4</t>
        </is>
      </c>
      <c r="B71" s="91" t="inlineStr">
        <is>
          <t>ФЕР01-02-101-07</t>
        </is>
      </c>
      <c r="C71" s="92" t="inlineStr">
        <is>
          <t>Разделка древесины мягких пород, полученной от валки леса, диаметр стволов: более 32 см</t>
        </is>
      </c>
      <c r="D71" s="88" t="n"/>
      <c r="E71" s="88" t="n"/>
      <c r="F71" s="93" t="inlineStr">
        <is>
          <t>100 деревьев</t>
        </is>
      </c>
      <c r="G71" s="94" t="n">
        <v>0.13</v>
      </c>
      <c r="H71" s="95" t="n">
        <v>1</v>
      </c>
      <c r="I71" s="115" t="n">
        <v>0.13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686.67</v>
      </c>
      <c r="K73" s="148" t="n">
        <v>0.96</v>
      </c>
      <c r="L73" s="101" t="n">
        <v>85.7</v>
      </c>
      <c r="M73" s="101" t="n">
        <v>71.26000000000001</v>
      </c>
      <c r="N73" s="103" t="n">
        <v>6106.98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80.5</v>
      </c>
      <c r="H74" s="148" t="n">
        <v>0.96</v>
      </c>
      <c r="I74" s="119" t="n">
        <v>10.0464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686.67</v>
      </c>
      <c r="K75" s="100" t="n"/>
      <c r="L75" s="101" t="n">
        <v>85.7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1" t="n">
        <v>85.7</v>
      </c>
      <c r="M76" s="100" t="n"/>
      <c r="N76" s="103" t="n">
        <v>6106.98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76.27</v>
      </c>
      <c r="M77" s="100" t="n"/>
      <c r="N77" s="112" t="n">
        <v>5435.21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35.14</v>
      </c>
      <c r="M78" s="100" t="n"/>
      <c r="N78" s="103" t="n">
        <v>2503.86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5" t="n">
        <v>197.11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ФЕР01-02-101-09</t>
        </is>
      </c>
      <c r="C80" s="92" t="inlineStr">
        <is>
          <t>Разделка древесины твердых пород и лиственницы, полученной от валки леса, диаметр стволов: до 16 см</t>
        </is>
      </c>
      <c r="D80" s="88" t="n"/>
      <c r="E80" s="88" t="n"/>
      <c r="F80" s="93" t="inlineStr">
        <is>
          <t>100 деревьев</t>
        </is>
      </c>
      <c r="G80" s="94" t="n">
        <v>3.28</v>
      </c>
      <c r="H80" s="95" t="n">
        <v>1</v>
      </c>
      <c r="I80" s="115" t="n">
        <v>3.28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131.57</v>
      </c>
      <c r="K82" s="148" t="n">
        <v>0.96</v>
      </c>
      <c r="L82" s="101" t="n">
        <v>414.29</v>
      </c>
      <c r="M82" s="101" t="n">
        <v>71.26000000000001</v>
      </c>
      <c r="N82" s="103" t="n">
        <v>29522.31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15.7</v>
      </c>
      <c r="H83" s="148" t="n">
        <v>0.96</v>
      </c>
      <c r="I83" s="116" t="n">
        <v>49.43616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131.57</v>
      </c>
      <c r="K84" s="100" t="n"/>
      <c r="L84" s="101" t="n">
        <v>414.29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1" t="n">
        <v>414.29</v>
      </c>
      <c r="M85" s="100" t="n"/>
      <c r="N85" s="103" t="n">
        <v>29522.31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368.72</v>
      </c>
      <c r="M86" s="100" t="n"/>
      <c r="N86" s="112" t="n">
        <v>26274.86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169.86</v>
      </c>
      <c r="M87" s="100" t="n"/>
      <c r="N87" s="103" t="n">
        <v>12104.15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5" t="n">
        <v>952.87</v>
      </c>
      <c r="M88" s="113" t="n"/>
      <c r="N88" s="94" t="n"/>
    </row>
    <row r="89" ht="55.35" customHeight="1">
      <c r="A89" s="87" t="inlineStr">
        <is>
          <t>6</t>
        </is>
      </c>
      <c r="B89" s="91" t="inlineStr">
        <is>
          <t>ФЕР01-02-101-12</t>
        </is>
      </c>
      <c r="C89" s="92" t="inlineStr">
        <is>
          <t>Разделка древесины твердых пород и лиственницы, полученной от валки леса, диаметр стволов: до 28 см</t>
        </is>
      </c>
      <c r="D89" s="88" t="n"/>
      <c r="E89" s="88" t="n"/>
      <c r="F89" s="93" t="inlineStr">
        <is>
          <t>100 деревьев</t>
        </is>
      </c>
      <c r="G89" s="94" t="n">
        <v>1.52</v>
      </c>
      <c r="H89" s="95" t="n">
        <v>1</v>
      </c>
      <c r="I89" s="115" t="n">
        <v>1.52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384.64</v>
      </c>
      <c r="K91" s="148" t="n">
        <v>0.96</v>
      </c>
      <c r="L91" s="101" t="n">
        <v>561.27</v>
      </c>
      <c r="M91" s="101" t="n">
        <v>71.26000000000001</v>
      </c>
      <c r="N91" s="103" t="n">
        <v>39996.1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17" t="n">
        <v>45.9</v>
      </c>
      <c r="H92" s="148" t="n">
        <v>0.96</v>
      </c>
      <c r="I92" s="116" t="n">
        <v>66.97727999999999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6" t="n"/>
      <c r="H93" s="106" t="n"/>
      <c r="I93" s="100" t="n"/>
      <c r="J93" s="101" t="n">
        <v>384.64</v>
      </c>
      <c r="K93" s="100" t="n"/>
      <c r="L93" s="101" t="n">
        <v>561.27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88" t="n"/>
      <c r="E94" s="88" t="n"/>
      <c r="F94" s="99" t="n"/>
      <c r="G94" s="106" t="n"/>
      <c r="H94" s="106" t="n"/>
      <c r="I94" s="100" t="n"/>
      <c r="J94" s="100" t="n"/>
      <c r="K94" s="100" t="n"/>
      <c r="L94" s="101" t="n">
        <v>561.27</v>
      </c>
      <c r="M94" s="100" t="n"/>
      <c r="N94" s="103" t="n">
        <v>39996.1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499.53</v>
      </c>
      <c r="M95" s="100" t="n"/>
      <c r="N95" s="112" t="n">
        <v>35596.53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230.12</v>
      </c>
      <c r="M96" s="100" t="n"/>
      <c r="N96" s="103" t="n">
        <v>16398.4</v>
      </c>
    </row>
    <row r="97" ht="19.35" customHeight="1">
      <c r="A97" s="96" t="n"/>
      <c r="B97" s="108" t="n"/>
      <c r="C97" s="87" t="inlineStr">
        <is>
          <t>Всего по позиции</t>
        </is>
      </c>
      <c r="D97" s="88" t="n"/>
      <c r="E97" s="88" t="n"/>
      <c r="F97" s="100" t="n"/>
      <c r="G97" s="106" t="n"/>
      <c r="H97" s="106" t="n"/>
      <c r="I97" s="113" t="n"/>
      <c r="J97" s="113" t="n"/>
      <c r="K97" s="113" t="n"/>
      <c r="L97" s="114" t="n">
        <v>1290.92</v>
      </c>
      <c r="M97" s="113" t="n"/>
      <c r="N97" s="94" t="n"/>
    </row>
    <row r="98" ht="55.35" customHeight="1">
      <c r="A98" s="87" t="inlineStr">
        <is>
          <t>7</t>
        </is>
      </c>
      <c r="B98" s="91" t="inlineStr">
        <is>
          <t>ФЕР01-02-101-13</t>
        </is>
      </c>
      <c r="C98" s="92" t="inlineStr">
        <is>
          <t>Разделка древесины твердых пород и лиственницы, полученной от валки леса, диаметр стволов: до 32 см</t>
        </is>
      </c>
      <c r="D98" s="88" t="n"/>
      <c r="E98" s="88" t="n"/>
      <c r="F98" s="93" t="inlineStr">
        <is>
          <t>100 деревьев</t>
        </is>
      </c>
      <c r="G98" s="94" t="n">
        <v>0.51</v>
      </c>
      <c r="H98" s="95" t="n">
        <v>1</v>
      </c>
      <c r="I98" s="115" t="n">
        <v>0.51</v>
      </c>
      <c r="J98" s="94" t="n"/>
      <c r="K98" s="94" t="n"/>
      <c r="L98" s="94" t="n"/>
      <c r="M98" s="94" t="n"/>
      <c r="N98" s="94" t="n"/>
    </row>
    <row r="99" ht="24.6" customHeight="1">
      <c r="A99" s="96" t="n"/>
      <c r="B99" s="97" t="inlineStr">
        <is>
          <t>Прил.1.12 п.3.213</t>
        </is>
      </c>
      <c r="C99" s="98" t="inlineStr">
        <is>
          <t>Разделка древесины без заготовки дров ОЗП=0,8; ЭМ=0,7; ЗПМ=0,7; ТЗ=0,8; ТЗМ=0,7</t>
        </is>
      </c>
      <c r="D99" s="88" t="n"/>
      <c r="E99" s="88" t="n"/>
      <c r="F99" s="88" t="n"/>
      <c r="G99" s="88" t="n"/>
      <c r="H99" s="88" t="n"/>
      <c r="I99" s="88" t="n"/>
      <c r="J99" s="88" t="n"/>
      <c r="K99" s="88" t="n"/>
      <c r="L99" s="88" t="n"/>
      <c r="M99" s="88" t="n"/>
      <c r="N99" s="88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494.42</v>
      </c>
      <c r="K100" s="148" t="n">
        <v>0.96</v>
      </c>
      <c r="L100" s="101" t="n">
        <v>242.07</v>
      </c>
      <c r="M100" s="101" t="n">
        <v>71.26000000000001</v>
      </c>
      <c r="N100" s="103" t="n">
        <v>17249.91</v>
      </c>
    </row>
    <row r="101" ht="19.35" customHeight="1">
      <c r="A101" s="96" t="n"/>
      <c r="B101" s="104" t="n"/>
      <c r="C101" s="98" t="inlineStr">
        <is>
          <t>ЗТ</t>
        </is>
      </c>
      <c r="D101" s="88" t="n"/>
      <c r="E101" s="88" t="n"/>
      <c r="F101" s="105" t="inlineStr">
        <is>
          <t>чел.-ч</t>
        </is>
      </c>
      <c r="G101" s="120" t="n">
        <v>59</v>
      </c>
      <c r="H101" s="148" t="n">
        <v>0.96</v>
      </c>
      <c r="I101" s="119" t="n">
        <v>28.8864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88" t="n"/>
      <c r="E102" s="88" t="n"/>
      <c r="F102" s="99" t="n"/>
      <c r="G102" s="106" t="n"/>
      <c r="H102" s="106" t="n"/>
      <c r="I102" s="100" t="n"/>
      <c r="J102" s="101" t="n">
        <v>494.42</v>
      </c>
      <c r="K102" s="100" t="n"/>
      <c r="L102" s="101" t="n">
        <v>242.07</v>
      </c>
      <c r="M102" s="100" t="n"/>
      <c r="N102" s="107" t="n"/>
    </row>
    <row r="103" ht="19.35" customHeight="1">
      <c r="A103" s="96" t="n"/>
      <c r="B103" s="108" t="n"/>
      <c r="C103" s="98" t="inlineStr">
        <is>
          <t>ФОТ</t>
        </is>
      </c>
      <c r="D103" s="88" t="n"/>
      <c r="E103" s="88" t="n"/>
      <c r="F103" s="99" t="n"/>
      <c r="G103" s="106" t="n"/>
      <c r="H103" s="106" t="n"/>
      <c r="I103" s="100" t="n"/>
      <c r="J103" s="100" t="n"/>
      <c r="K103" s="100" t="n"/>
      <c r="L103" s="101" t="n">
        <v>242.07</v>
      </c>
      <c r="M103" s="100" t="n"/>
      <c r="N103" s="103" t="n">
        <v>17249.91</v>
      </c>
    </row>
    <row r="104" ht="42" customHeight="1">
      <c r="A104" s="96" t="n"/>
      <c r="B104" s="109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88" t="n"/>
      <c r="E104" s="88" t="n"/>
      <c r="F104" s="105" t="inlineStr">
        <is>
          <t>%</t>
        </is>
      </c>
      <c r="G104" s="110" t="n">
        <v>89</v>
      </c>
      <c r="H104" s="111" t="n"/>
      <c r="I104" s="110" t="n">
        <v>89</v>
      </c>
      <c r="J104" s="100" t="n"/>
      <c r="K104" s="100" t="n"/>
      <c r="L104" s="101" t="n">
        <v>215.44</v>
      </c>
      <c r="M104" s="100" t="n"/>
      <c r="N104" s="112" t="n">
        <v>15352.42</v>
      </c>
    </row>
    <row r="105" ht="42" customHeight="1">
      <c r="A105" s="96" t="n"/>
      <c r="B105" s="109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88" t="n"/>
      <c r="E105" s="88" t="n"/>
      <c r="F105" s="105" t="inlineStr">
        <is>
          <t>%</t>
        </is>
      </c>
      <c r="G105" s="110" t="n">
        <v>41</v>
      </c>
      <c r="H105" s="111" t="n"/>
      <c r="I105" s="110" t="n">
        <v>41</v>
      </c>
      <c r="J105" s="100" t="n"/>
      <c r="K105" s="100" t="n"/>
      <c r="L105" s="101" t="n">
        <v>99.25</v>
      </c>
      <c r="M105" s="100" t="n"/>
      <c r="N105" s="103" t="n">
        <v>7072.46</v>
      </c>
    </row>
    <row r="106" ht="19.35" customHeight="1">
      <c r="A106" s="96" t="n"/>
      <c r="B106" s="108" t="n"/>
      <c r="C106" s="87" t="inlineStr">
        <is>
          <t>Всего по позиции</t>
        </is>
      </c>
      <c r="D106" s="88" t="n"/>
      <c r="E106" s="88" t="n"/>
      <c r="F106" s="100" t="n"/>
      <c r="G106" s="106" t="n"/>
      <c r="H106" s="106" t="n"/>
      <c r="I106" s="113" t="n"/>
      <c r="J106" s="113" t="n"/>
      <c r="K106" s="113" t="n"/>
      <c r="L106" s="115" t="n">
        <v>556.76</v>
      </c>
      <c r="M106" s="113" t="n"/>
      <c r="N106" s="94" t="n"/>
    </row>
    <row r="107" ht="55.35" customHeight="1">
      <c r="A107" s="87" t="inlineStr">
        <is>
          <t>8</t>
        </is>
      </c>
      <c r="B107" s="91" t="inlineStr">
        <is>
          <t>ФЕР01-02-101-14</t>
        </is>
      </c>
      <c r="C107" s="92" t="inlineStr">
        <is>
          <t>Разделка древесины твердых пород и лиственницы, полученной от валки леса, диаметр стволов: более 32 см</t>
        </is>
      </c>
      <c r="D107" s="88" t="n"/>
      <c r="E107" s="88" t="n"/>
      <c r="F107" s="93" t="inlineStr">
        <is>
          <t>100 деревьев</t>
        </is>
      </c>
      <c r="G107" s="94" t="n">
        <v>0.07000000000000001</v>
      </c>
      <c r="H107" s="95" t="n">
        <v>1</v>
      </c>
      <c r="I107" s="115" t="n">
        <v>0.07000000000000001</v>
      </c>
      <c r="J107" s="94" t="n"/>
      <c r="K107" s="94" t="n"/>
      <c r="L107" s="94" t="n"/>
      <c r="M107" s="94" t="n"/>
      <c r="N107" s="94" t="n"/>
    </row>
    <row r="108" ht="24.6" customHeight="1">
      <c r="A108" s="96" t="n"/>
      <c r="B108" s="97" t="inlineStr">
        <is>
          <t>Прил.1.12 п.3.213</t>
        </is>
      </c>
      <c r="C108" s="98" t="inlineStr">
        <is>
          <t>Разделка древесины без заготовки дров ОЗП=0,8; ЭМ=0,7; ЗПМ=0,7; ТЗ=0,8; ТЗМ=0,7</t>
        </is>
      </c>
      <c r="D108" s="88" t="n"/>
      <c r="E108" s="88" t="n"/>
      <c r="F108" s="88" t="n"/>
      <c r="G108" s="88" t="n"/>
      <c r="H108" s="88" t="n"/>
      <c r="I108" s="88" t="n"/>
      <c r="J108" s="88" t="n"/>
      <c r="K108" s="88" t="n"/>
      <c r="L108" s="88" t="n"/>
      <c r="M108" s="88" t="n"/>
      <c r="N108" s="88" t="n"/>
    </row>
    <row r="109" ht="19.35" customHeight="1">
      <c r="A109" s="96" t="n"/>
      <c r="B109" s="97" t="inlineStr">
        <is>
          <t>1</t>
        </is>
      </c>
      <c r="C109" s="98" t="inlineStr">
        <is>
          <t>ОТ</t>
        </is>
      </c>
      <c r="D109" s="88" t="n"/>
      <c r="E109" s="88" t="n"/>
      <c r="F109" s="99" t="n"/>
      <c r="G109" s="99" t="n"/>
      <c r="H109" s="99" t="n"/>
      <c r="I109" s="100" t="n"/>
      <c r="J109" s="101" t="n">
        <v>827.9400000000001</v>
      </c>
      <c r="K109" s="148" t="n">
        <v>0.96</v>
      </c>
      <c r="L109" s="101" t="n">
        <v>55.64</v>
      </c>
      <c r="M109" s="101" t="n">
        <v>71.26000000000001</v>
      </c>
      <c r="N109" s="103" t="n">
        <v>3964.91</v>
      </c>
    </row>
    <row r="110" ht="19.35" customHeight="1">
      <c r="A110" s="96" t="n"/>
      <c r="B110" s="104" t="n"/>
      <c r="C110" s="98" t="inlineStr">
        <is>
          <t>ЗТ</t>
        </is>
      </c>
      <c r="D110" s="88" t="n"/>
      <c r="E110" s="88" t="n"/>
      <c r="F110" s="105" t="inlineStr">
        <is>
          <t>чел.-ч</t>
        </is>
      </c>
      <c r="G110" s="117" t="n">
        <v>98.8</v>
      </c>
      <c r="H110" s="148" t="n">
        <v>0.96</v>
      </c>
      <c r="I110" s="116" t="n">
        <v>6.63936</v>
      </c>
      <c r="J110" s="100" t="n"/>
      <c r="K110" s="100" t="n"/>
      <c r="L110" s="100" t="n"/>
      <c r="M110" s="100" t="n"/>
      <c r="N110" s="100" t="n"/>
    </row>
    <row r="111" ht="19.35" customHeight="1">
      <c r="A111" s="96" t="n"/>
      <c r="B111" s="104" t="n"/>
      <c r="C111" s="98" t="inlineStr">
        <is>
          <t>Итого по расценке</t>
        </is>
      </c>
      <c r="D111" s="88" t="n"/>
      <c r="E111" s="88" t="n"/>
      <c r="F111" s="99" t="n"/>
      <c r="G111" s="106" t="n"/>
      <c r="H111" s="106" t="n"/>
      <c r="I111" s="100" t="n"/>
      <c r="J111" s="101" t="n">
        <v>827.9400000000001</v>
      </c>
      <c r="K111" s="100" t="n"/>
      <c r="L111" s="101" t="n">
        <v>55.64</v>
      </c>
      <c r="M111" s="100" t="n"/>
      <c r="N111" s="107" t="n"/>
    </row>
    <row r="112" ht="19.35" customHeight="1">
      <c r="A112" s="96" t="n"/>
      <c r="B112" s="108" t="n"/>
      <c r="C112" s="98" t="inlineStr">
        <is>
          <t>ФОТ</t>
        </is>
      </c>
      <c r="D112" s="88" t="n"/>
      <c r="E112" s="88" t="n"/>
      <c r="F112" s="99" t="n"/>
      <c r="G112" s="106" t="n"/>
      <c r="H112" s="106" t="n"/>
      <c r="I112" s="100" t="n"/>
      <c r="J112" s="100" t="n"/>
      <c r="K112" s="100" t="n"/>
      <c r="L112" s="101" t="n">
        <v>55.64</v>
      </c>
      <c r="M112" s="100" t="n"/>
      <c r="N112" s="103" t="n">
        <v>3964.91</v>
      </c>
    </row>
    <row r="113" ht="42" customHeight="1">
      <c r="A113" s="96" t="n"/>
      <c r="B113" s="109" t="inlineStr">
        <is>
          <t>Пр/812-001.4-1</t>
        </is>
      </c>
      <c r="C113" s="98" t="inlineStr">
        <is>
          <t>НР Земляные работы по другим видам работ (подготовительным, сопутствующим, укрепительным)</t>
        </is>
      </c>
      <c r="D113" s="88" t="n"/>
      <c r="E113" s="88" t="n"/>
      <c r="F113" s="105" t="inlineStr">
        <is>
          <t>%</t>
        </is>
      </c>
      <c r="G113" s="110" t="n">
        <v>89</v>
      </c>
      <c r="H113" s="111" t="n"/>
      <c r="I113" s="110" t="n">
        <v>89</v>
      </c>
      <c r="J113" s="100" t="n"/>
      <c r="K113" s="100" t="n"/>
      <c r="L113" s="101" t="n">
        <v>49.52</v>
      </c>
      <c r="M113" s="100" t="n"/>
      <c r="N113" s="112" t="n">
        <v>3528.77</v>
      </c>
    </row>
    <row r="114" ht="42" customHeight="1">
      <c r="A114" s="96" t="n"/>
      <c r="B114" s="109" t="inlineStr">
        <is>
          <t>Пр/774-001.4</t>
        </is>
      </c>
      <c r="C114" s="98" t="inlineStr">
        <is>
          <t>СП Земляные работы по другим видам работ (подготовительным, сопутствующим, укрепительным)</t>
        </is>
      </c>
      <c r="D114" s="88" t="n"/>
      <c r="E114" s="88" t="n"/>
      <c r="F114" s="105" t="inlineStr">
        <is>
          <t>%</t>
        </is>
      </c>
      <c r="G114" s="110" t="n">
        <v>41</v>
      </c>
      <c r="H114" s="111" t="n"/>
      <c r="I114" s="110" t="n">
        <v>41</v>
      </c>
      <c r="J114" s="100" t="n"/>
      <c r="K114" s="100" t="n"/>
      <c r="L114" s="101" t="n">
        <v>22.81</v>
      </c>
      <c r="M114" s="100" t="n"/>
      <c r="N114" s="103" t="n">
        <v>1625.61</v>
      </c>
    </row>
    <row r="115" ht="19.35" customHeight="1">
      <c r="A115" s="96" t="n"/>
      <c r="B115" s="108" t="n"/>
      <c r="C115" s="87" t="inlineStr">
        <is>
          <t>Всего по позиции</t>
        </is>
      </c>
      <c r="D115" s="88" t="n"/>
      <c r="E115" s="88" t="n"/>
      <c r="F115" s="100" t="n"/>
      <c r="G115" s="106" t="n"/>
      <c r="H115" s="106" t="n"/>
      <c r="I115" s="113" t="n"/>
      <c r="J115" s="113" t="n"/>
      <c r="K115" s="113" t="n"/>
      <c r="L115" s="115" t="n">
        <v>127.97</v>
      </c>
      <c r="M115" s="113" t="n"/>
      <c r="N115" s="94" t="n"/>
    </row>
    <row r="116" ht="19.35" customHeight="1">
      <c r="A116" s="121" t="n"/>
      <c r="B116" s="121" t="n"/>
      <c r="C116" s="122" t="inlineStr">
        <is>
          <t>Итого по разделу 1. Вырубка просеки</t>
        </is>
      </c>
      <c r="L116" s="123" t="n">
        <v>8049.77</v>
      </c>
      <c r="M116" s="121" t="n"/>
      <c r="N116" s="124" t="n"/>
    </row>
    <row r="117" ht="19.35" customHeight="1">
      <c r="A117" s="125" t="n"/>
      <c r="B117" s="126" t="n"/>
      <c r="C117" s="127" t="inlineStr">
        <is>
          <t>Итого прямые затраты по разделу</t>
        </is>
      </c>
      <c r="L117" s="128" t="n">
        <v>3499.9</v>
      </c>
      <c r="M117" s="129" t="n"/>
      <c r="N117" s="128" t="n">
        <v>249402.88</v>
      </c>
    </row>
    <row r="118" ht="19.35" customHeight="1">
      <c r="A118" s="125" t="n"/>
      <c r="B118" s="126" t="n"/>
      <c r="C118" s="127" t="inlineStr">
        <is>
          <t>в том числе</t>
        </is>
      </c>
      <c r="L118" s="128" t="n"/>
      <c r="M118" s="129" t="n"/>
      <c r="N118" s="128" t="n"/>
    </row>
    <row r="119" ht="19.35" customHeight="1">
      <c r="A119" s="125" t="n"/>
      <c r="B119" s="126" t="n"/>
      <c r="C119" s="127" t="inlineStr">
        <is>
          <t>- оплата труда (ОТ)</t>
        </is>
      </c>
      <c r="L119" s="128" t="n">
        <v>3499.9</v>
      </c>
      <c r="M119" s="129" t="n"/>
      <c r="N119" s="128" t="n">
        <v>249402.88</v>
      </c>
    </row>
    <row r="120" ht="19.35" customHeight="1">
      <c r="A120" s="125" t="n"/>
      <c r="B120" s="126" t="n"/>
      <c r="C120" s="127" t="inlineStr">
        <is>
          <t>- эксплуатация машин и механизмов</t>
        </is>
      </c>
      <c r="L120" s="128" t="n">
        <v>0</v>
      </c>
      <c r="M120" s="129" t="n"/>
      <c r="N120" s="128" t="n">
        <v>0</v>
      </c>
    </row>
    <row r="121" ht="19.35" customHeight="1">
      <c r="A121" s="125" t="n"/>
      <c r="B121" s="130" t="n"/>
      <c r="C121" s="131" t="inlineStr">
        <is>
          <t>в том числе</t>
        </is>
      </c>
      <c r="L121" s="128" t="n"/>
      <c r="M121" s="129" t="n"/>
      <c r="N121" s="128" t="n"/>
    </row>
    <row r="122" ht="19.35" customHeight="1">
      <c r="A122" s="125" t="n"/>
      <c r="B122" s="130" t="n"/>
      <c r="C122" s="131" t="inlineStr">
        <is>
          <t>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в том числе</t>
        </is>
      </c>
      <c r="L123" s="128" t="n"/>
      <c r="M123" s="129" t="n"/>
      <c r="N123" s="128" t="n"/>
    </row>
    <row r="124" ht="19.35" customHeight="1">
      <c r="A124" s="125" t="n"/>
      <c r="B124" s="130" t="n"/>
      <c r="C124" s="131" t="inlineStr">
        <is>
          <t>оплата труда машинистов (ОТм)</t>
        </is>
      </c>
      <c r="L124" s="128" t="n">
        <v>0</v>
      </c>
      <c r="M124" s="129" t="n"/>
      <c r="N124" s="128" t="n">
        <v>0</v>
      </c>
    </row>
    <row r="125" ht="19.35" customHeight="1">
      <c r="A125" s="125" t="n"/>
      <c r="B125" s="126" t="n"/>
      <c r="C125" s="127" t="inlineStr">
        <is>
          <t>Итого ФОТ (справочно)</t>
        </is>
      </c>
      <c r="L125" s="128" t="n">
        <v>3499.9</v>
      </c>
      <c r="M125" s="129" t="n"/>
      <c r="N125" s="128" t="n">
        <v>249402.88</v>
      </c>
    </row>
    <row r="126" ht="19.35" customHeight="1">
      <c r="A126" s="125" t="n"/>
      <c r="B126" s="126" t="n"/>
      <c r="C126" s="127" t="inlineStr">
        <is>
          <t>Итого накладные расходы</t>
        </is>
      </c>
      <c r="L126" s="128" t="n">
        <v>3114.91</v>
      </c>
      <c r="M126" s="129" t="n"/>
      <c r="N126" s="128" t="n">
        <v>221968.57</v>
      </c>
    </row>
    <row r="127" ht="19.35" customHeight="1">
      <c r="A127" s="125" t="n"/>
      <c r="B127" s="126" t="n"/>
      <c r="C127" s="127" t="inlineStr">
        <is>
          <t>Итого сметная прибыль</t>
        </is>
      </c>
      <c r="L127" s="128" t="n">
        <v>1434.96</v>
      </c>
      <c r="M127" s="129" t="n"/>
      <c r="N127" s="128" t="n">
        <v>102255.17</v>
      </c>
    </row>
    <row r="128" ht="19.35" customHeight="1">
      <c r="A128" s="125" t="n"/>
      <c r="B128" s="132" t="n"/>
      <c r="C128" s="133" t="inlineStr">
        <is>
          <t>Итого по разделу</t>
        </is>
      </c>
      <c r="L128" s="123" t="n">
        <v>8049.77</v>
      </c>
      <c r="M128" s="134" t="n"/>
      <c r="N128" s="123" t="n">
        <v>573626.62</v>
      </c>
    </row>
    <row r="129" ht="19.35" customHeight="1">
      <c r="A129" s="125" t="n"/>
      <c r="B129" s="130" t="n"/>
      <c r="C129" s="131" t="inlineStr">
        <is>
          <t>Справочно</t>
        </is>
      </c>
      <c r="L129" s="128" t="n"/>
      <c r="M129" s="129" t="n"/>
      <c r="N129" s="128" t="n"/>
    </row>
    <row r="130" ht="19.35" customHeight="1">
      <c r="A130" s="125" t="n"/>
      <c r="B130" s="126" t="n"/>
      <c r="C130" s="131" t="inlineStr">
        <is>
          <t>затраты труда рабочих</t>
        </is>
      </c>
      <c r="I130" s="135" t="n">
        <v>417.46752</v>
      </c>
      <c r="J130" s="136" t="n"/>
      <c r="K130" s="136" t="n"/>
      <c r="L130" s="129" t="n"/>
      <c r="M130" s="129" t="n"/>
      <c r="N130" s="129" t="n"/>
    </row>
    <row r="131" ht="19.35" customHeight="1">
      <c r="A131" s="125" t="n"/>
      <c r="B131" s="126" t="n"/>
      <c r="C131" s="131" t="inlineStr">
        <is>
          <t>затраты труда машинистов</t>
        </is>
      </c>
      <c r="I131" s="135" t="n">
        <v>0</v>
      </c>
      <c r="J131" s="136" t="n"/>
      <c r="K131" s="136" t="n"/>
      <c r="L131" s="129" t="n"/>
      <c r="M131" s="129" t="n"/>
      <c r="N131" s="129" t="n"/>
    </row>
    <row r="132" ht="19.35" customHeight="1">
      <c r="A132" s="137" t="n"/>
      <c r="B132" s="138" t="n"/>
      <c r="C132" s="139" t="inlineStr">
        <is>
          <t>ВСЕГО по смете</t>
        </is>
      </c>
      <c r="D132" s="140" t="n"/>
      <c r="E132" s="140" t="n"/>
      <c r="F132" s="141" t="n"/>
      <c r="G132" s="141" t="n"/>
      <c r="H132" s="141" t="n"/>
      <c r="I132" s="141" t="n"/>
      <c r="J132" s="141" t="n"/>
      <c r="K132" s="141" t="n"/>
      <c r="L132" s="142" t="n"/>
      <c r="M132" s="141" t="n"/>
      <c r="N132" s="143" t="n"/>
    </row>
    <row r="133" ht="19.35" customHeight="1">
      <c r="A133" s="125" t="n"/>
      <c r="B133" s="132" t="n"/>
      <c r="C133" s="133" t="inlineStr">
        <is>
          <t>Итого по всем разделам</t>
        </is>
      </c>
      <c r="L133" s="123" t="n">
        <v>8049.77</v>
      </c>
      <c r="M133" s="124" t="n"/>
      <c r="N133" s="123" t="n"/>
    </row>
    <row r="134" ht="19.35" customHeight="1">
      <c r="A134" s="125" t="n"/>
      <c r="B134" s="126" t="n"/>
      <c r="C134" s="127" t="inlineStr">
        <is>
          <t>ВСЕГО строительные работы</t>
        </is>
      </c>
      <c r="L134" s="128" t="n">
        <v>8049.77</v>
      </c>
      <c r="M134" s="129" t="n"/>
      <c r="N134" s="128" t="n">
        <v>573626.62</v>
      </c>
    </row>
    <row r="135" ht="19.35" customHeight="1">
      <c r="A135" s="125" t="n"/>
      <c r="B135" s="130" t="n"/>
      <c r="C135" s="131" t="inlineStr">
        <is>
          <t>в том числе</t>
        </is>
      </c>
      <c r="L135" s="128" t="n"/>
      <c r="M135" s="129" t="n"/>
      <c r="N135" s="128" t="n"/>
    </row>
    <row r="136" ht="19.35" customHeight="1">
      <c r="A136" s="125" t="n"/>
      <c r="B136" s="130" t="n"/>
      <c r="C136" s="131" t="inlineStr">
        <is>
          <t>всего прямые затраты</t>
        </is>
      </c>
      <c r="L136" s="128" t="n">
        <v>3499.9</v>
      </c>
      <c r="M136" s="129" t="n"/>
      <c r="N136" s="128" t="n">
        <v>249402.88</v>
      </c>
    </row>
    <row r="137" ht="19.35" customHeight="1">
      <c r="A137" s="125" t="n"/>
      <c r="B137" s="130" t="n"/>
      <c r="C137" s="131" t="inlineStr">
        <is>
          <t>в том числе</t>
        </is>
      </c>
      <c r="L137" s="128" t="n"/>
      <c r="M137" s="129" t="n"/>
      <c r="N137" s="128" t="n"/>
    </row>
    <row r="138" ht="19.35" customHeight="1">
      <c r="A138" s="125" t="n"/>
      <c r="B138" s="130" t="n"/>
      <c r="C138" s="131" t="inlineStr">
        <is>
          <t>- оплата труда (ОТ)</t>
        </is>
      </c>
      <c r="L138" s="128" t="n">
        <v>3499.9</v>
      </c>
      <c r="M138" s="129" t="n"/>
      <c r="N138" s="128" t="n">
        <v>249402.88</v>
      </c>
    </row>
    <row r="139" ht="19.35" customHeight="1">
      <c r="A139" s="125" t="n"/>
      <c r="B139" s="130" t="n"/>
      <c r="C139" s="131" t="inlineStr">
        <is>
          <t>- эксплуатация машин и механизмов</t>
        </is>
      </c>
      <c r="L139" s="128" t="n">
        <v>0</v>
      </c>
      <c r="M139" s="129" t="n"/>
      <c r="N139" s="128" t="n">
        <v>0</v>
      </c>
    </row>
    <row r="140" ht="19.35" customHeight="1">
      <c r="A140" s="125" t="n"/>
      <c r="B140" s="130" t="n"/>
      <c r="C140" s="131" t="inlineStr">
        <is>
          <t>в т.ч. эксплуатация машин и механизмов без учета доплат к оплате труда машинистов</t>
        </is>
      </c>
      <c r="L140" s="128" t="n">
        <v>0</v>
      </c>
      <c r="M140" s="129" t="n"/>
      <c r="N140" s="128" t="n">
        <v>0</v>
      </c>
    </row>
    <row r="141" ht="19.35" customHeight="1">
      <c r="A141" s="125" t="n"/>
      <c r="B141" s="130" t="n"/>
      <c r="C141" s="131" t="inlineStr">
        <is>
          <t>- в т.ч. оплата труда машинистов (ОТм)</t>
        </is>
      </c>
      <c r="L141" s="128" t="n">
        <v>0</v>
      </c>
      <c r="M141" s="129" t="n"/>
      <c r="N141" s="128" t="n">
        <v>0</v>
      </c>
    </row>
    <row r="142" ht="19.35" customHeight="1">
      <c r="A142" s="125" t="n"/>
      <c r="B142" s="130" t="n"/>
      <c r="C142" s="131" t="inlineStr">
        <is>
          <t>всего ФОТ (справочно)</t>
        </is>
      </c>
      <c r="L142" s="128" t="n">
        <v>3499.9</v>
      </c>
      <c r="M142" s="129" t="n"/>
      <c r="N142" s="128" t="n">
        <v>249402.88</v>
      </c>
    </row>
    <row r="143" ht="19.35" customHeight="1">
      <c r="A143" s="125" t="n"/>
      <c r="B143" s="130" t="n"/>
      <c r="C143" s="131" t="inlineStr">
        <is>
          <t>всего накладные расходы</t>
        </is>
      </c>
      <c r="L143" s="128" t="n">
        <v>3114.91</v>
      </c>
      <c r="M143" s="129" t="n"/>
      <c r="N143" s="128" t="n">
        <v>221968.57</v>
      </c>
    </row>
    <row r="144" ht="19.35" customHeight="1">
      <c r="A144" s="125" t="n"/>
      <c r="B144" s="130" t="n"/>
      <c r="C144" s="131" t="inlineStr">
        <is>
          <t>всего сметная прибыль</t>
        </is>
      </c>
      <c r="L144" s="128" t="n">
        <v>1434.96</v>
      </c>
      <c r="M144" s="129" t="n"/>
      <c r="N144" s="128" t="n">
        <v>102255.17</v>
      </c>
    </row>
    <row r="145" ht="19.35" customHeight="1">
      <c r="A145" s="125" t="n"/>
      <c r="B145" s="132" t="n"/>
      <c r="C145" s="133" t="inlineStr">
        <is>
          <t>ВСЕГО по смете</t>
        </is>
      </c>
      <c r="L145" s="123" t="n">
        <v>8049.77</v>
      </c>
      <c r="M145" s="124" t="n"/>
      <c r="N145" s="123" t="n">
        <v>573626.62</v>
      </c>
    </row>
    <row r="146" ht="19.35" customHeight="1">
      <c r="A146" s="125" t="n"/>
      <c r="B146" s="130" t="n"/>
      <c r="C146" s="131" t="inlineStr">
        <is>
          <t>Всего прямые затраты</t>
        </is>
      </c>
      <c r="L146" s="128" t="n">
        <v>3499.9</v>
      </c>
      <c r="M146" s="129" t="n"/>
      <c r="N146" s="128" t="n">
        <v>249402.88</v>
      </c>
    </row>
    <row r="147" ht="19.35" customHeight="1">
      <c r="A147" s="125" t="n"/>
      <c r="B147" s="130" t="n"/>
      <c r="C147" s="131" t="inlineStr">
        <is>
          <t>в том числе</t>
        </is>
      </c>
      <c r="L147" s="128" t="n"/>
      <c r="M147" s="129" t="n"/>
      <c r="N147" s="128" t="n"/>
    </row>
    <row r="148" ht="19.35" customHeight="1">
      <c r="A148" s="125" t="n"/>
      <c r="B148" s="130" t="n"/>
      <c r="C148" s="131" t="inlineStr">
        <is>
          <t>- оплата труда рабочих (ОТ)</t>
        </is>
      </c>
      <c r="L148" s="128" t="n">
        <v>3499.9</v>
      </c>
      <c r="M148" s="129" t="n"/>
      <c r="N148" s="128" t="n">
        <v>249402.88</v>
      </c>
    </row>
    <row r="149" ht="19.35" customHeight="1">
      <c r="A149" s="125" t="n"/>
      <c r="B149" s="130" t="n"/>
      <c r="C149" s="131" t="inlineStr">
        <is>
          <t>- эксплуатация машин и механизмов</t>
        </is>
      </c>
      <c r="L149" s="128" t="n">
        <v>0</v>
      </c>
      <c r="M149" s="129" t="n"/>
      <c r="N149" s="128" t="n">
        <v>0</v>
      </c>
    </row>
    <row r="150" ht="19.35" customHeight="1">
      <c r="A150" s="125" t="n"/>
      <c r="B150" s="130" t="n"/>
      <c r="C150" s="131" t="inlineStr">
        <is>
          <t>в т.ч. эксплуатация машин и механизмов без учета доплат к оплате труда машинистов</t>
        </is>
      </c>
      <c r="L150" s="128" t="n">
        <v>0</v>
      </c>
      <c r="M150" s="129" t="n"/>
      <c r="N150" s="128" t="n">
        <v>0</v>
      </c>
    </row>
    <row r="151" ht="19.35" customHeight="1">
      <c r="A151" s="125" t="n"/>
      <c r="B151" s="130" t="n"/>
      <c r="C151" s="131" t="inlineStr">
        <is>
          <t>- в т.ч. оплата труда машинистов (ОТм)</t>
        </is>
      </c>
      <c r="L151" s="128" t="n">
        <v>0</v>
      </c>
      <c r="M151" s="129" t="n"/>
      <c r="N151" s="128" t="n">
        <v>0</v>
      </c>
    </row>
    <row r="152" ht="19.35" customHeight="1">
      <c r="A152" s="125" t="n"/>
      <c r="B152" s="130" t="n"/>
      <c r="C152" s="131" t="inlineStr">
        <is>
          <t>Всего ФОТ (справочно)</t>
        </is>
      </c>
      <c r="L152" s="128" t="n">
        <v>3499.9</v>
      </c>
      <c r="M152" s="129" t="n"/>
      <c r="N152" s="128" t="n">
        <v>249402.88</v>
      </c>
    </row>
    <row r="153" ht="19.35" customHeight="1">
      <c r="A153" s="125" t="n"/>
      <c r="B153" s="130" t="n"/>
      <c r="C153" s="131" t="inlineStr">
        <is>
          <t>Всего накладные расходы</t>
        </is>
      </c>
      <c r="L153" s="128" t="n">
        <v>3114.91</v>
      </c>
      <c r="M153" s="129" t="n"/>
      <c r="N153" s="128" t="n">
        <v>221968.57</v>
      </c>
    </row>
    <row r="154" ht="19.35" customHeight="1">
      <c r="A154" s="125" t="n"/>
      <c r="B154" s="130" t="n"/>
      <c r="C154" s="131" t="inlineStr">
        <is>
          <t>Всего сметная прибыль</t>
        </is>
      </c>
      <c r="L154" s="128" t="n">
        <v>1434.96</v>
      </c>
      <c r="M154" s="129" t="n"/>
      <c r="N154" s="128" t="n">
        <v>102255.17</v>
      </c>
    </row>
    <row r="155" ht="19.35" customHeight="1">
      <c r="A155" s="125" t="n"/>
      <c r="B155" s="130" t="n"/>
      <c r="C155" s="131" t="inlineStr">
        <is>
          <t>Справочно</t>
        </is>
      </c>
      <c r="L155" s="128" t="n"/>
      <c r="M155" s="129" t="n"/>
      <c r="N155" s="128" t="n"/>
    </row>
    <row r="156" ht="19.35" customHeight="1">
      <c r="A156" s="125" t="n"/>
      <c r="B156" s="126" t="n"/>
      <c r="C156" s="131" t="inlineStr">
        <is>
          <t>затраты труда рабочих</t>
        </is>
      </c>
      <c r="I156" s="135" t="n">
        <v>417.46752</v>
      </c>
      <c r="J156" s="136" t="n"/>
      <c r="K156" s="136" t="n"/>
      <c r="L156" s="129" t="n"/>
      <c r="M156" s="129" t="n"/>
      <c r="N156" s="129" t="n"/>
    </row>
    <row r="157" ht="19.35" customHeight="1">
      <c r="A157" s="125" t="n"/>
      <c r="B157" s="126" t="n"/>
      <c r="C157" s="131" t="inlineStr">
        <is>
          <t>затраты труда машинистов</t>
        </is>
      </c>
      <c r="I157" s="135" t="n">
        <v>0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44" t="n"/>
      <c r="C158" s="144" t="n"/>
      <c r="D158" s="122" t="n"/>
      <c r="E158" s="122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4" t="n"/>
    </row>
    <row r="159" ht="19.35" customHeight="1">
      <c r="A159" s="145" t="inlineStr">
        <is>
          <t>Составил: ______________________________________/  Григорова И. А. /</t>
        </is>
      </c>
    </row>
    <row r="160" ht="19.35" customHeight="1">
      <c r="A160" s="145" t="n"/>
      <c r="B160" s="145" t="n"/>
      <c r="C160" s="146" t="inlineStr">
        <is>
          <t>должность, подпись (инициалы, фамилия)</t>
        </is>
      </c>
      <c r="G160" s="147" t="n"/>
      <c r="H160" s="147" t="n"/>
      <c r="I160" s="147" t="n"/>
      <c r="J160" s="145" t="n"/>
      <c r="K160" s="145" t="n"/>
      <c r="L160" s="145" t="n"/>
      <c r="M160" s="145" t="n"/>
      <c r="N160" s="145" t="n"/>
    </row>
    <row r="161" ht="19.35" customHeight="1">
      <c r="A161" s="145" t="inlineStr">
        <is>
          <t>Проверил: ______________________________________ /  Черкасов А. В. /</t>
        </is>
      </c>
    </row>
    <row r="162" ht="19.35" customHeight="1">
      <c r="A162" s="4" t="n"/>
      <c r="B162" s="4" t="n"/>
      <c r="C162" s="146" t="inlineStr">
        <is>
          <t>должность, подпись (инициалы, фамилия)</t>
        </is>
      </c>
      <c r="G162" s="147" t="n"/>
      <c r="H162" s="147" t="n"/>
      <c r="I162" s="147" t="n"/>
      <c r="J162" s="4" t="n"/>
      <c r="K162" s="4" t="n"/>
      <c r="L162" s="4" t="n"/>
      <c r="M162" s="4" t="n"/>
      <c r="N162" s="4" t="n"/>
    </row>
  </sheetData>
  <mergeCells count="172">
    <mergeCell ref="C44:E44"/>
    <mergeCell ref="A17:G17"/>
    <mergeCell ref="C121:K121"/>
    <mergeCell ref="C134:K134"/>
    <mergeCell ref="H13:N13"/>
    <mergeCell ref="C146:K146"/>
    <mergeCell ref="C80:E80"/>
    <mergeCell ref="A30:N30"/>
    <mergeCell ref="A19:G19"/>
    <mergeCell ref="H15:N15"/>
    <mergeCell ref="C51:E51"/>
    <mergeCell ref="C95:E95"/>
    <mergeCell ref="C130:H130"/>
    <mergeCell ref="C60:E60"/>
    <mergeCell ref="C29:G29"/>
    <mergeCell ref="C138:K138"/>
    <mergeCell ref="C71:E71"/>
    <mergeCell ref="C120:K120"/>
    <mergeCell ref="C119:K119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74:E74"/>
    <mergeCell ref="C108:N108"/>
    <mergeCell ref="F6:N6"/>
    <mergeCell ref="H17:N17"/>
    <mergeCell ref="A28:B28"/>
    <mergeCell ref="C113:E113"/>
    <mergeCell ref="C103:E103"/>
    <mergeCell ref="C147:K147"/>
    <mergeCell ref="C85:E85"/>
    <mergeCell ref="C112:E112"/>
    <mergeCell ref="H19:N19"/>
    <mergeCell ref="C94:E94"/>
    <mergeCell ref="F5:N5"/>
    <mergeCell ref="M39:M40"/>
    <mergeCell ref="C137:K137"/>
    <mergeCell ref="C75:E75"/>
    <mergeCell ref="C84:E84"/>
    <mergeCell ref="C124:K124"/>
    <mergeCell ref="C114:E114"/>
    <mergeCell ref="C59:E59"/>
    <mergeCell ref="C46:E46"/>
    <mergeCell ref="C139:K139"/>
    <mergeCell ref="C148:K148"/>
    <mergeCell ref="H14:N14"/>
    <mergeCell ref="C52:E52"/>
    <mergeCell ref="C123:K123"/>
    <mergeCell ref="C61:E61"/>
    <mergeCell ref="C70:E70"/>
    <mergeCell ref="C48:E48"/>
    <mergeCell ref="C106:E106"/>
    <mergeCell ref="C81:N81"/>
    <mergeCell ref="A21:N21"/>
    <mergeCell ref="C155:K155"/>
    <mergeCell ref="C87:E87"/>
    <mergeCell ref="C162:F162"/>
    <mergeCell ref="F4:N4"/>
    <mergeCell ref="A159:N159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A161:N161"/>
    <mergeCell ref="C128:K128"/>
    <mergeCell ref="H16:N16"/>
    <mergeCell ref="C143:K143"/>
    <mergeCell ref="C50:E50"/>
    <mergeCell ref="C152:K152"/>
    <mergeCell ref="C55:E55"/>
    <mergeCell ref="A24:N24"/>
    <mergeCell ref="L32:M32"/>
    <mergeCell ref="C99:N99"/>
    <mergeCell ref="C133:K133"/>
    <mergeCell ref="C127:K127"/>
    <mergeCell ref="C142:K142"/>
    <mergeCell ref="C129:K129"/>
    <mergeCell ref="F2:N2"/>
    <mergeCell ref="C115:E115"/>
    <mergeCell ref="A25:N25"/>
    <mergeCell ref="L33:M33"/>
    <mergeCell ref="C160:F160"/>
    <mergeCell ref="C67:E67"/>
    <mergeCell ref="C125:K125"/>
    <mergeCell ref="C109:E109"/>
    <mergeCell ref="L35:M35"/>
    <mergeCell ref="C72:N72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157:H157"/>
    <mergeCell ref="C62:E62"/>
    <mergeCell ref="C98:E98"/>
    <mergeCell ref="A18:G18"/>
    <mergeCell ref="C107:E107"/>
    <mergeCell ref="A20:N20"/>
    <mergeCell ref="C28:G28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B39:B40"/>
    <mergeCell ref="J9:N9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C153:K153"/>
    <mergeCell ref="A10:C10"/>
    <mergeCell ref="C66:E66"/>
    <mergeCell ref="C53:E53"/>
    <mergeCell ref="C102:E102"/>
    <mergeCell ref="C131:H131"/>
    <mergeCell ref="C111:E111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56:H156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31" min="0" max="16383" man="1"/>
  </rowBreaks>
</worksheet>
</file>

<file path=xl/worksheets/sheet21.xml><?xml version="1.0" encoding="utf-8"?>
<worksheet xmlns="http://schemas.openxmlformats.org/spreadsheetml/2006/main">
  <sheetPr>
    <outlinePr summaryBelow="1" summaryRight="1"/>
    <pageSetUpPr autoPageBreaks="0" fitToPage="0"/>
  </sheetPr>
  <dimension ref="A1:N22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8554687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02-33-19</t>
        </is>
      </c>
    </row>
    <row r="25" ht="19.35" customHeight="1">
      <c r="A25" s="56" t="inlineStr">
        <is>
          <t>33 ВЛ 500 кВ Зейская ГЭС - Амурская №2. Ушумунское уч. л-во Магдагачинского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14806.07</v>
      </c>
      <c r="M31" s="65" t="n">
        <v>207.78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41435.05</v>
      </c>
      <c r="E32" s="72" t="inlineStr">
        <is>
          <t>(</t>
        </is>
      </c>
      <c r="F32" s="71" t="n">
        <v>721.73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24609.34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2573.62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41435.05</v>
      </c>
      <c r="E34" s="72" t="inlineStr">
        <is>
          <t>(</t>
        </is>
      </c>
      <c r="F34" s="78" t="n">
        <v>721.73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3541</v>
      </c>
      <c r="H44" s="95" t="n">
        <v>1</v>
      </c>
      <c r="I44" s="153" t="n">
        <v>3541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160577.27</v>
      </c>
      <c r="M45" s="101" t="n">
        <v>71.26000000000001</v>
      </c>
      <c r="N45" s="103" t="n">
        <v>11442736.26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2" t="n">
        <v>18823.956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160577.27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160577.27</v>
      </c>
      <c r="M48" s="100" t="n"/>
      <c r="N48" s="103" t="n">
        <v>11442736.26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142913.77</v>
      </c>
      <c r="M49" s="100" t="n"/>
      <c r="N49" s="112" t="n">
        <v>10184035.27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65836.67999999999</v>
      </c>
      <c r="M50" s="100" t="n"/>
      <c r="N50" s="103" t="n">
        <v>4691521.87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369327.72</v>
      </c>
      <c r="M51" s="113" t="n"/>
      <c r="N51" s="94" t="n"/>
    </row>
    <row r="52" ht="19.35" customHeight="1">
      <c r="A52" s="149" t="inlineStr">
        <is>
          <t>Пролет 334-360,361-364,365-366,368-437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80.73</v>
      </c>
      <c r="H53" s="95" t="n">
        <v>1</v>
      </c>
      <c r="I53" s="115" t="n">
        <v>80.73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3" t="n">
        <v>4744.02</v>
      </c>
      <c r="M54" s="101" t="n">
        <v>71.26000000000001</v>
      </c>
      <c r="N54" s="103" t="n">
        <v>338058.87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504.72396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3" t="n">
        <v>4744.02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3" t="n">
        <v>4744.02</v>
      </c>
      <c r="M57" s="100" t="n"/>
      <c r="N57" s="103" t="n">
        <v>338058.87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3" t="n">
        <v>4222.18</v>
      </c>
      <c r="M58" s="100" t="n"/>
      <c r="N58" s="112" t="n">
        <v>300872.39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3" t="n">
        <v>1945.05</v>
      </c>
      <c r="M59" s="100" t="n"/>
      <c r="N59" s="103" t="n">
        <v>138604.14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4" t="n">
        <v>10911.25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38.27</v>
      </c>
      <c r="H61" s="95" t="n">
        <v>1</v>
      </c>
      <c r="I61" s="115" t="n">
        <v>38.27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3" t="n">
        <v>4360.02</v>
      </c>
      <c r="M62" s="101" t="n">
        <v>71.26000000000001</v>
      </c>
      <c r="N62" s="103" t="n">
        <v>310695.03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463.8324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3" t="n">
        <v>4360.02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3" t="n">
        <v>4360.02</v>
      </c>
      <c r="M65" s="100" t="n"/>
      <c r="N65" s="103" t="n">
        <v>310695.03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3" t="n">
        <v>3880.42</v>
      </c>
      <c r="M66" s="100" t="n"/>
      <c r="N66" s="112" t="n">
        <v>276518.58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3" t="n">
        <v>1787.61</v>
      </c>
      <c r="M67" s="100" t="n"/>
      <c r="N67" s="103" t="n">
        <v>127384.96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4" t="n">
        <v>10028.05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12.75</v>
      </c>
      <c r="H69" s="95" t="n">
        <v>1</v>
      </c>
      <c r="I69" s="115" t="n">
        <v>12.75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3" t="n">
        <v>1927.19</v>
      </c>
      <c r="M70" s="101" t="n">
        <v>71.26000000000001</v>
      </c>
      <c r="N70" s="103" t="n">
        <v>137331.56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01" t="n">
        <v>205.02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3" t="n">
        <v>1927.19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3" t="n">
        <v>1927.19</v>
      </c>
      <c r="M73" s="100" t="n"/>
      <c r="N73" s="103" t="n">
        <v>137331.56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3" t="n">
        <v>1715.2</v>
      </c>
      <c r="M74" s="100" t="n"/>
      <c r="N74" s="112" t="n">
        <v>122225.09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790.15</v>
      </c>
      <c r="M75" s="100" t="n"/>
      <c r="N75" s="103" t="n">
        <v>56305.94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4" t="n">
        <v>4432.54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ФЕР01-02-099-06</t>
        </is>
      </c>
      <c r="C77" s="92" t="inlineStr">
        <is>
          <t>Валка деревьев мягких пород с корня, диаметр стволов: более 32 см</t>
        </is>
      </c>
      <c r="D77" s="88" t="n"/>
      <c r="E77" s="88" t="n"/>
      <c r="F77" s="93" t="inlineStr">
        <is>
          <t>100 шт</t>
        </is>
      </c>
      <c r="G77" s="94" t="n">
        <v>0.95</v>
      </c>
      <c r="H77" s="95" t="n">
        <v>1</v>
      </c>
      <c r="I77" s="115" t="n">
        <v>0.95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192.7</v>
      </c>
      <c r="K78" s="102" t="n">
        <v>1.2</v>
      </c>
      <c r="L78" s="101" t="n">
        <v>219.68</v>
      </c>
      <c r="M78" s="101" t="n">
        <v>71.26000000000001</v>
      </c>
      <c r="N78" s="103" t="n">
        <v>15654.4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20.5</v>
      </c>
      <c r="H79" s="102" t="n">
        <v>1.2</v>
      </c>
      <c r="I79" s="101" t="n">
        <v>23.37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192.7</v>
      </c>
      <c r="K80" s="100" t="n"/>
      <c r="L80" s="101" t="n">
        <v>219.68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219.68</v>
      </c>
      <c r="M81" s="100" t="n"/>
      <c r="N81" s="103" t="n">
        <v>15654.4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195.52</v>
      </c>
      <c r="M82" s="100" t="n"/>
      <c r="N82" s="112" t="n">
        <v>13932.42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90.06999999999999</v>
      </c>
      <c r="M83" s="100" t="n"/>
      <c r="N83" s="103" t="n">
        <v>6418.3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5" t="n">
        <v>505.27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ФЕР01-02-099-07</t>
        </is>
      </c>
      <c r="C85" s="92" t="inlineStr">
        <is>
          <t>Валка деревьев твердых пород и лиственницы с корня, диаметр стволов: до 16 см</t>
        </is>
      </c>
      <c r="D85" s="88" t="n"/>
      <c r="E85" s="88" t="n"/>
      <c r="F85" s="93" t="inlineStr">
        <is>
          <t>100 шт</t>
        </is>
      </c>
      <c r="G85" s="94" t="n">
        <v>5.28</v>
      </c>
      <c r="H85" s="95" t="n">
        <v>1</v>
      </c>
      <c r="I85" s="115" t="n">
        <v>5.28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59.22</v>
      </c>
      <c r="K86" s="102" t="n">
        <v>1.2</v>
      </c>
      <c r="L86" s="101" t="n">
        <v>375.22</v>
      </c>
      <c r="M86" s="101" t="n">
        <v>71.26000000000001</v>
      </c>
      <c r="N86" s="103" t="n">
        <v>26738.18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6.3</v>
      </c>
      <c r="H87" s="102" t="n">
        <v>1.2</v>
      </c>
      <c r="I87" s="119" t="n">
        <v>39.9168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59.22</v>
      </c>
      <c r="K88" s="100" t="n"/>
      <c r="L88" s="101" t="n">
        <v>375.22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1" t="n">
        <v>375.22</v>
      </c>
      <c r="M89" s="100" t="n"/>
      <c r="N89" s="103" t="n">
        <v>26738.18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333.95</v>
      </c>
      <c r="M90" s="100" t="n"/>
      <c r="N90" s="112" t="n">
        <v>23796.98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153.84</v>
      </c>
      <c r="M91" s="100" t="n"/>
      <c r="N91" s="103" t="n">
        <v>10962.65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5" t="n">
        <v>863.01</v>
      </c>
      <c r="M92" s="113" t="n"/>
      <c r="N92" s="94" t="n"/>
    </row>
    <row r="93" ht="55.35" customHeight="1">
      <c r="A93" s="87" t="inlineStr">
        <is>
          <t>7</t>
        </is>
      </c>
      <c r="B93" s="91" t="inlineStr">
        <is>
          <t>ФЕР01-02-099-10</t>
        </is>
      </c>
      <c r="C93" s="92" t="inlineStr">
        <is>
          <t>Валка деревьев твердых пород и лиственницы с корня, диаметр стволов: до 28 см</t>
        </is>
      </c>
      <c r="D93" s="88" t="n"/>
      <c r="E93" s="88" t="n"/>
      <c r="F93" s="93" t="inlineStr">
        <is>
          <t>100 шт</t>
        </is>
      </c>
      <c r="G93" s="94" t="n">
        <v>2.58</v>
      </c>
      <c r="H93" s="95" t="n">
        <v>1</v>
      </c>
      <c r="I93" s="115" t="n">
        <v>2.58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115.62</v>
      </c>
      <c r="K94" s="102" t="n">
        <v>1.2</v>
      </c>
      <c r="L94" s="101" t="n">
        <v>357.96</v>
      </c>
      <c r="M94" s="101" t="n">
        <v>71.26000000000001</v>
      </c>
      <c r="N94" s="103" t="n">
        <v>25508.23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7" t="n">
        <v>12.3</v>
      </c>
      <c r="H95" s="102" t="n">
        <v>1.2</v>
      </c>
      <c r="I95" s="119" t="n">
        <v>38.0808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6" t="n"/>
      <c r="H96" s="106" t="n"/>
      <c r="I96" s="100" t="n"/>
      <c r="J96" s="101" t="n">
        <v>115.62</v>
      </c>
      <c r="K96" s="100" t="n"/>
      <c r="L96" s="101" t="n">
        <v>357.96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88" t="n"/>
      <c r="E97" s="88" t="n"/>
      <c r="F97" s="99" t="n"/>
      <c r="G97" s="106" t="n"/>
      <c r="H97" s="106" t="n"/>
      <c r="I97" s="100" t="n"/>
      <c r="J97" s="100" t="n"/>
      <c r="K97" s="100" t="n"/>
      <c r="L97" s="101" t="n">
        <v>357.96</v>
      </c>
      <c r="M97" s="100" t="n"/>
      <c r="N97" s="103" t="n">
        <v>25508.23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318.58</v>
      </c>
      <c r="M98" s="100" t="n"/>
      <c r="N98" s="112" t="n">
        <v>22702.32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146.76</v>
      </c>
      <c r="M99" s="100" t="n"/>
      <c r="N99" s="103" t="n">
        <v>10458.37</v>
      </c>
    </row>
    <row r="100" ht="19.35" customHeight="1">
      <c r="A100" s="96" t="n"/>
      <c r="B100" s="108" t="n"/>
      <c r="C100" s="87" t="inlineStr">
        <is>
          <t>Всего по позиции</t>
        </is>
      </c>
      <c r="D100" s="88" t="n"/>
      <c r="E100" s="88" t="n"/>
      <c r="F100" s="100" t="n"/>
      <c r="G100" s="106" t="n"/>
      <c r="H100" s="106" t="n"/>
      <c r="I100" s="113" t="n"/>
      <c r="J100" s="113" t="n"/>
      <c r="K100" s="113" t="n"/>
      <c r="L100" s="115" t="n">
        <v>823.3</v>
      </c>
      <c r="M100" s="113" t="n"/>
      <c r="N100" s="94" t="n"/>
    </row>
    <row r="101" ht="55.35" customHeight="1">
      <c r="A101" s="87" t="inlineStr">
        <is>
          <t>8</t>
        </is>
      </c>
      <c r="B101" s="91" t="inlineStr">
        <is>
          <t>ФЕР01-02-099-11</t>
        </is>
      </c>
      <c r="C101" s="92" t="inlineStr">
        <is>
          <t>Валка деревьев твердых пород и лиственницы с корня, диаметр стволов: до 32 см</t>
        </is>
      </c>
      <c r="D101" s="88" t="n"/>
      <c r="E101" s="88" t="n"/>
      <c r="F101" s="93" t="inlineStr">
        <is>
          <t>100 шт</t>
        </is>
      </c>
      <c r="G101" s="94" t="n">
        <v>0.82</v>
      </c>
      <c r="H101" s="95" t="n">
        <v>1</v>
      </c>
      <c r="I101" s="115" t="n">
        <v>0.82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154.16</v>
      </c>
      <c r="K102" s="102" t="n">
        <v>1.2</v>
      </c>
      <c r="L102" s="101" t="n">
        <v>151.69</v>
      </c>
      <c r="M102" s="101" t="n">
        <v>71.26000000000001</v>
      </c>
      <c r="N102" s="103" t="n">
        <v>10809.43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7" t="n">
        <v>16.4</v>
      </c>
      <c r="H103" s="102" t="n">
        <v>1.2</v>
      </c>
      <c r="I103" s="119" t="n">
        <v>16.1376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Итого по расценке</t>
        </is>
      </c>
      <c r="D104" s="88" t="n"/>
      <c r="E104" s="88" t="n"/>
      <c r="F104" s="99" t="n"/>
      <c r="G104" s="106" t="n"/>
      <c r="H104" s="106" t="n"/>
      <c r="I104" s="100" t="n"/>
      <c r="J104" s="101" t="n">
        <v>154.16</v>
      </c>
      <c r="K104" s="100" t="n"/>
      <c r="L104" s="101" t="n">
        <v>151.69</v>
      </c>
      <c r="M104" s="100" t="n"/>
      <c r="N104" s="107" t="n"/>
    </row>
    <row r="105" ht="19.35" customHeight="1">
      <c r="A105" s="96" t="n"/>
      <c r="B105" s="108" t="n"/>
      <c r="C105" s="98" t="inlineStr">
        <is>
          <t>ФОТ</t>
        </is>
      </c>
      <c r="D105" s="88" t="n"/>
      <c r="E105" s="88" t="n"/>
      <c r="F105" s="99" t="n"/>
      <c r="G105" s="106" t="n"/>
      <c r="H105" s="106" t="n"/>
      <c r="I105" s="100" t="n"/>
      <c r="J105" s="100" t="n"/>
      <c r="K105" s="100" t="n"/>
      <c r="L105" s="101" t="n">
        <v>151.69</v>
      </c>
      <c r="M105" s="100" t="n"/>
      <c r="N105" s="103" t="n">
        <v>10809.43</v>
      </c>
    </row>
    <row r="106" ht="42" customHeight="1">
      <c r="A106" s="96" t="n"/>
      <c r="B106" s="109" t="inlineStr">
        <is>
          <t>Пр/812-001.4-1</t>
        </is>
      </c>
      <c r="C106" s="98" t="inlineStr">
        <is>
          <t>НР Земляные работы по другим видам работ (подготовительным, сопутствующим, укрепительным)</t>
        </is>
      </c>
      <c r="D106" s="88" t="n"/>
      <c r="E106" s="88" t="n"/>
      <c r="F106" s="105" t="inlineStr">
        <is>
          <t>%</t>
        </is>
      </c>
      <c r="G106" s="110" t="n">
        <v>89</v>
      </c>
      <c r="H106" s="111" t="n"/>
      <c r="I106" s="110" t="n">
        <v>89</v>
      </c>
      <c r="J106" s="100" t="n"/>
      <c r="K106" s="100" t="n"/>
      <c r="L106" s="101" t="n">
        <v>135</v>
      </c>
      <c r="M106" s="100" t="n"/>
      <c r="N106" s="112" t="n">
        <v>9620.389999999999</v>
      </c>
    </row>
    <row r="107" ht="42" customHeight="1">
      <c r="A107" s="96" t="n"/>
      <c r="B107" s="109" t="inlineStr">
        <is>
          <t>Пр/774-001.4</t>
        </is>
      </c>
      <c r="C107" s="98" t="inlineStr">
        <is>
          <t>СП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0" t="n">
        <v>41</v>
      </c>
      <c r="H107" s="111" t="n"/>
      <c r="I107" s="110" t="n">
        <v>41</v>
      </c>
      <c r="J107" s="100" t="n"/>
      <c r="K107" s="100" t="n"/>
      <c r="L107" s="101" t="n">
        <v>62.19</v>
      </c>
      <c r="M107" s="100" t="n"/>
      <c r="N107" s="103" t="n">
        <v>4431.87</v>
      </c>
    </row>
    <row r="108" ht="19.35" customHeight="1">
      <c r="A108" s="96" t="n"/>
      <c r="B108" s="108" t="n"/>
      <c r="C108" s="87" t="inlineStr">
        <is>
          <t>Всего по позиции</t>
        </is>
      </c>
      <c r="D108" s="88" t="n"/>
      <c r="E108" s="88" t="n"/>
      <c r="F108" s="100" t="n"/>
      <c r="G108" s="106" t="n"/>
      <c r="H108" s="106" t="n"/>
      <c r="I108" s="113" t="n"/>
      <c r="J108" s="113" t="n"/>
      <c r="K108" s="113" t="n"/>
      <c r="L108" s="115" t="n">
        <v>348.88</v>
      </c>
      <c r="M108" s="113" t="n"/>
      <c r="N108" s="94" t="n"/>
    </row>
    <row r="109" ht="55.35" customHeight="1">
      <c r="A109" s="87" t="inlineStr">
        <is>
          <t>9</t>
        </is>
      </c>
      <c r="B109" s="91" t="inlineStr">
        <is>
          <t>ФЕР01-02-099-12</t>
        </is>
      </c>
      <c r="C109" s="92" t="inlineStr">
        <is>
          <t>Валка деревьев твердых пород и лиственницы с корня, диаметр стволов: более 32 см</t>
        </is>
      </c>
      <c r="D109" s="88" t="n"/>
      <c r="E109" s="88" t="n"/>
      <c r="F109" s="93" t="inlineStr">
        <is>
          <t>100 шт</t>
        </is>
      </c>
      <c r="G109" s="94" t="n">
        <v>0.14</v>
      </c>
      <c r="H109" s="95" t="n">
        <v>1</v>
      </c>
      <c r="I109" s="115" t="n">
        <v>0.14</v>
      </c>
      <c r="J109" s="94" t="n"/>
      <c r="K109" s="94" t="n"/>
      <c r="L109" s="94" t="n"/>
      <c r="M109" s="94" t="n"/>
      <c r="N109" s="94" t="n"/>
    </row>
    <row r="110" ht="19.35" customHeight="1">
      <c r="A110" s="96" t="n"/>
      <c r="B110" s="97" t="inlineStr">
        <is>
          <t>1</t>
        </is>
      </c>
      <c r="C110" s="98" t="inlineStr">
        <is>
          <t>ОТ</t>
        </is>
      </c>
      <c r="D110" s="88" t="n"/>
      <c r="E110" s="88" t="n"/>
      <c r="F110" s="99" t="n"/>
      <c r="G110" s="99" t="n"/>
      <c r="H110" s="99" t="n"/>
      <c r="I110" s="100" t="n"/>
      <c r="J110" s="101" t="n">
        <v>237.82</v>
      </c>
      <c r="K110" s="102" t="n">
        <v>1.2</v>
      </c>
      <c r="L110" s="101" t="n">
        <v>39.95</v>
      </c>
      <c r="M110" s="101" t="n">
        <v>71.26000000000001</v>
      </c>
      <c r="N110" s="103" t="n">
        <v>2846.84</v>
      </c>
    </row>
    <row r="111" ht="19.35" customHeight="1">
      <c r="A111" s="96" t="n"/>
      <c r="B111" s="104" t="n"/>
      <c r="C111" s="98" t="inlineStr">
        <is>
          <t>ЗТ</t>
        </is>
      </c>
      <c r="D111" s="88" t="n"/>
      <c r="E111" s="88" t="n"/>
      <c r="F111" s="105" t="inlineStr">
        <is>
          <t>чел.-ч</t>
        </is>
      </c>
      <c r="G111" s="117" t="n">
        <v>25.3</v>
      </c>
      <c r="H111" s="102" t="n">
        <v>1.2</v>
      </c>
      <c r="I111" s="119" t="n">
        <v>4.2504</v>
      </c>
      <c r="J111" s="100" t="n"/>
      <c r="K111" s="100" t="n"/>
      <c r="L111" s="100" t="n"/>
      <c r="M111" s="100" t="n"/>
      <c r="N111" s="100" t="n"/>
    </row>
    <row r="112" ht="19.35" customHeight="1">
      <c r="A112" s="96" t="n"/>
      <c r="B112" s="104" t="n"/>
      <c r="C112" s="98" t="inlineStr">
        <is>
          <t>Итого по расценке</t>
        </is>
      </c>
      <c r="D112" s="88" t="n"/>
      <c r="E112" s="88" t="n"/>
      <c r="F112" s="99" t="n"/>
      <c r="G112" s="106" t="n"/>
      <c r="H112" s="106" t="n"/>
      <c r="I112" s="100" t="n"/>
      <c r="J112" s="101" t="n">
        <v>237.82</v>
      </c>
      <c r="K112" s="100" t="n"/>
      <c r="L112" s="101" t="n">
        <v>39.95</v>
      </c>
      <c r="M112" s="100" t="n"/>
      <c r="N112" s="107" t="n"/>
    </row>
    <row r="113" ht="19.35" customHeight="1">
      <c r="A113" s="96" t="n"/>
      <c r="B113" s="108" t="n"/>
      <c r="C113" s="98" t="inlineStr">
        <is>
          <t>ФОТ</t>
        </is>
      </c>
      <c r="D113" s="88" t="n"/>
      <c r="E113" s="88" t="n"/>
      <c r="F113" s="99" t="n"/>
      <c r="G113" s="106" t="n"/>
      <c r="H113" s="106" t="n"/>
      <c r="I113" s="100" t="n"/>
      <c r="J113" s="100" t="n"/>
      <c r="K113" s="100" t="n"/>
      <c r="L113" s="101" t="n">
        <v>39.95</v>
      </c>
      <c r="M113" s="100" t="n"/>
      <c r="N113" s="103" t="n">
        <v>2846.84</v>
      </c>
    </row>
    <row r="114" ht="42" customHeight="1">
      <c r="A114" s="96" t="n"/>
      <c r="B114" s="109" t="inlineStr">
        <is>
          <t>Пр/812-001.4-1</t>
        </is>
      </c>
      <c r="C114" s="98" t="inlineStr">
        <is>
          <t>НР Земляные работы по другим видам работ (подготовительным, сопутствующим, укрепительным)</t>
        </is>
      </c>
      <c r="D114" s="88" t="n"/>
      <c r="E114" s="88" t="n"/>
      <c r="F114" s="105" t="inlineStr">
        <is>
          <t>%</t>
        </is>
      </c>
      <c r="G114" s="110" t="n">
        <v>89</v>
      </c>
      <c r="H114" s="111" t="n"/>
      <c r="I114" s="110" t="n">
        <v>89</v>
      </c>
      <c r="J114" s="100" t="n"/>
      <c r="K114" s="100" t="n"/>
      <c r="L114" s="101" t="n">
        <v>35.56</v>
      </c>
      <c r="M114" s="100" t="n"/>
      <c r="N114" s="112" t="n">
        <v>2533.69</v>
      </c>
    </row>
    <row r="115" ht="42" customHeight="1">
      <c r="A115" s="96" t="n"/>
      <c r="B115" s="109" t="inlineStr">
        <is>
          <t>Пр/774-001.4</t>
        </is>
      </c>
      <c r="C115" s="98" t="inlineStr">
        <is>
          <t>СП Земляные работы по другим видам работ (подготовительным, сопутствующим, укрепительным)</t>
        </is>
      </c>
      <c r="D115" s="88" t="n"/>
      <c r="E115" s="88" t="n"/>
      <c r="F115" s="105" t="inlineStr">
        <is>
          <t>%</t>
        </is>
      </c>
      <c r="G115" s="110" t="n">
        <v>41</v>
      </c>
      <c r="H115" s="111" t="n"/>
      <c r="I115" s="110" t="n">
        <v>41</v>
      </c>
      <c r="J115" s="100" t="n"/>
      <c r="K115" s="100" t="n"/>
      <c r="L115" s="101" t="n">
        <v>16.38</v>
      </c>
      <c r="M115" s="100" t="n"/>
      <c r="N115" s="103" t="n">
        <v>1167.2</v>
      </c>
    </row>
    <row r="116" ht="19.35" customHeight="1">
      <c r="A116" s="96" t="n"/>
      <c r="B116" s="108" t="n"/>
      <c r="C116" s="87" t="inlineStr">
        <is>
          <t>Всего по позиции</t>
        </is>
      </c>
      <c r="D116" s="88" t="n"/>
      <c r="E116" s="88" t="n"/>
      <c r="F116" s="100" t="n"/>
      <c r="G116" s="106" t="n"/>
      <c r="H116" s="106" t="n"/>
      <c r="I116" s="113" t="n"/>
      <c r="J116" s="113" t="n"/>
      <c r="K116" s="113" t="n"/>
      <c r="L116" s="115" t="n">
        <v>91.89</v>
      </c>
      <c r="M116" s="113" t="n"/>
      <c r="N116" s="94" t="n"/>
    </row>
    <row r="117" ht="68.65000000000001" customHeight="1">
      <c r="A117" s="87" t="inlineStr">
        <is>
          <t>10</t>
        </is>
      </c>
      <c r="B117" s="91" t="inlineStr">
        <is>
          <t>ФЕР01-02-100-01</t>
        </is>
      </c>
      <c r="C11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17" s="88" t="n"/>
      <c r="E117" s="88" t="n"/>
      <c r="F117" s="93" t="inlineStr">
        <is>
          <t>100 шт</t>
        </is>
      </c>
      <c r="G117" s="94" t="n">
        <v>86.01000000000001</v>
      </c>
      <c r="H117" s="95" t="n">
        <v>1</v>
      </c>
      <c r="I117" s="115" t="n">
        <v>86.01000000000001</v>
      </c>
      <c r="J117" s="94" t="n"/>
      <c r="K117" s="94" t="n"/>
      <c r="L117" s="94" t="n"/>
      <c r="M117" s="94" t="n"/>
      <c r="N117" s="94" t="n"/>
    </row>
    <row r="118" ht="19.35" customHeight="1">
      <c r="A118" s="96" t="n"/>
      <c r="B118" s="97" t="inlineStr">
        <is>
          <t>1</t>
        </is>
      </c>
      <c r="C118" s="98" t="inlineStr">
        <is>
          <t>ОТ</t>
        </is>
      </c>
      <c r="D118" s="88" t="n"/>
      <c r="E118" s="88" t="n"/>
      <c r="F118" s="99" t="n"/>
      <c r="G118" s="99" t="n"/>
      <c r="H118" s="99" t="n"/>
      <c r="I118" s="100" t="n"/>
      <c r="J118" s="101" t="n">
        <v>115.44</v>
      </c>
      <c r="K118" s="102" t="n">
        <v>1.2</v>
      </c>
      <c r="L118" s="103" t="n">
        <v>11914.79</v>
      </c>
      <c r="M118" s="101" t="n">
        <v>71.26000000000001</v>
      </c>
      <c r="N118" s="103" t="n">
        <v>849047.9399999999</v>
      </c>
    </row>
    <row r="119" ht="19.35" customHeight="1">
      <c r="A119" s="96" t="n"/>
      <c r="B119" s="97" t="inlineStr">
        <is>
          <t>2</t>
        </is>
      </c>
      <c r="C119" s="98" t="inlineStr">
        <is>
          <t>ЭМ</t>
        </is>
      </c>
      <c r="D119" s="88" t="n"/>
      <c r="E119" s="88" t="n"/>
      <c r="F119" s="99" t="n"/>
      <c r="G119" s="99" t="n"/>
      <c r="H119" s="99" t="n"/>
      <c r="I119" s="100" t="n"/>
      <c r="J119" s="101" t="n">
        <v>655.4299999999999</v>
      </c>
      <c r="K119" s="102" t="n">
        <v>1.2</v>
      </c>
      <c r="L119" s="103" t="n">
        <v>67648.24000000001</v>
      </c>
      <c r="M119" s="100" t="n"/>
      <c r="N119" s="100" t="n"/>
    </row>
    <row r="120" ht="19.35" customHeight="1">
      <c r="A120" s="96" t="n"/>
      <c r="B120" s="97" t="inlineStr">
        <is>
          <t>3</t>
        </is>
      </c>
      <c r="C120" s="98" t="inlineStr">
        <is>
          <t>в т.ч. ОТм</t>
        </is>
      </c>
      <c r="D120" s="88" t="n"/>
      <c r="E120" s="88" t="n"/>
      <c r="F120" s="99" t="n"/>
      <c r="G120" s="99" t="n"/>
      <c r="H120" s="99" t="n"/>
      <c r="I120" s="100" t="n"/>
      <c r="J120" s="101" t="n">
        <v>114.62</v>
      </c>
      <c r="K120" s="102" t="n">
        <v>1.2</v>
      </c>
      <c r="L120" s="103" t="n">
        <v>11830.16</v>
      </c>
      <c r="M120" s="101" t="n">
        <v>71.26000000000001</v>
      </c>
      <c r="N120" s="103" t="n">
        <v>843017.2</v>
      </c>
    </row>
    <row r="121" ht="19.35" customHeight="1">
      <c r="A121" s="96" t="n"/>
      <c r="B121" s="104" t="n"/>
      <c r="C121" s="98" t="inlineStr">
        <is>
          <t>ЗТ</t>
        </is>
      </c>
      <c r="D121" s="88" t="n"/>
      <c r="E121" s="88" t="n"/>
      <c r="F121" s="105" t="inlineStr">
        <is>
          <t>чел.-ч</t>
        </is>
      </c>
      <c r="G121" s="117" t="n">
        <v>14.8</v>
      </c>
      <c r="H121" s="102" t="n">
        <v>1.2</v>
      </c>
      <c r="I121" s="154" t="n">
        <v>1527.5376</v>
      </c>
      <c r="J121" s="100" t="n"/>
      <c r="K121" s="100" t="n"/>
      <c r="L121" s="100" t="n"/>
      <c r="M121" s="100" t="n"/>
      <c r="N121" s="100" t="n"/>
    </row>
    <row r="122" ht="19.35" customHeight="1">
      <c r="A122" s="96" t="n"/>
      <c r="B122" s="104" t="n"/>
      <c r="C122" s="98" t="inlineStr">
        <is>
          <t>ЗТм</t>
        </is>
      </c>
      <c r="D122" s="88" t="n"/>
      <c r="E122" s="88" t="n"/>
      <c r="F122" s="105" t="inlineStr">
        <is>
          <t>чел.-ч</t>
        </is>
      </c>
      <c r="G122" s="101" t="n">
        <v>8.49</v>
      </c>
      <c r="H122" s="102" t="n">
        <v>1.2</v>
      </c>
      <c r="I122" s="116" t="n">
        <v>876.2698799999999</v>
      </c>
      <c r="J122" s="100" t="n"/>
      <c r="K122" s="100" t="n"/>
      <c r="L122" s="100" t="n"/>
      <c r="M122" s="100" t="n"/>
      <c r="N122" s="100" t="n"/>
    </row>
    <row r="123" ht="19.35" customHeight="1">
      <c r="A123" s="96" t="n"/>
      <c r="B123" s="104" t="n"/>
      <c r="C123" s="98" t="inlineStr">
        <is>
          <t>Итого по расценке</t>
        </is>
      </c>
      <c r="D123" s="88" t="n"/>
      <c r="E123" s="88" t="n"/>
      <c r="F123" s="99" t="n"/>
      <c r="G123" s="106" t="n"/>
      <c r="H123" s="106" t="n"/>
      <c r="I123" s="100" t="n"/>
      <c r="J123" s="101" t="n">
        <v>770.87</v>
      </c>
      <c r="K123" s="100" t="n"/>
      <c r="L123" s="103" t="n">
        <v>79563.03</v>
      </c>
      <c r="M123" s="100" t="n"/>
      <c r="N123" s="107" t="n"/>
    </row>
    <row r="124" ht="19.35" customHeight="1">
      <c r="A124" s="96" t="n"/>
      <c r="B124" s="108" t="n"/>
      <c r="C124" s="98" t="inlineStr">
        <is>
          <t>ФОТ</t>
        </is>
      </c>
      <c r="D124" s="88" t="n"/>
      <c r="E124" s="88" t="n"/>
      <c r="F124" s="99" t="n"/>
      <c r="G124" s="106" t="n"/>
      <c r="H124" s="106" t="n"/>
      <c r="I124" s="100" t="n"/>
      <c r="J124" s="100" t="n"/>
      <c r="K124" s="100" t="n"/>
      <c r="L124" s="103" t="n">
        <v>23744.95</v>
      </c>
      <c r="M124" s="100" t="n"/>
      <c r="N124" s="103" t="n">
        <v>1692065.14</v>
      </c>
    </row>
    <row r="125" ht="42" customHeight="1">
      <c r="A125" s="96" t="n"/>
      <c r="B125" s="109" t="inlineStr">
        <is>
          <t>Пр/812-001.4-1</t>
        </is>
      </c>
      <c r="C125" s="98" t="inlineStr">
        <is>
          <t>НР Земляные работы по другим видам работ (подготовительным, сопутствующим, укрепительным)</t>
        </is>
      </c>
      <c r="D125" s="88" t="n"/>
      <c r="E125" s="88" t="n"/>
      <c r="F125" s="105" t="inlineStr">
        <is>
          <t>%</t>
        </is>
      </c>
      <c r="G125" s="110" t="n">
        <v>89</v>
      </c>
      <c r="H125" s="111" t="n"/>
      <c r="I125" s="110" t="n">
        <v>89</v>
      </c>
      <c r="J125" s="100" t="n"/>
      <c r="K125" s="100" t="n"/>
      <c r="L125" s="103" t="n">
        <v>21133.01</v>
      </c>
      <c r="M125" s="100" t="n"/>
      <c r="N125" s="112" t="n">
        <v>1505937.97</v>
      </c>
    </row>
    <row r="126" ht="42" customHeight="1">
      <c r="A126" s="96" t="n"/>
      <c r="B126" s="109" t="inlineStr">
        <is>
          <t>Пр/774-001.4</t>
        </is>
      </c>
      <c r="C126" s="98" t="inlineStr">
        <is>
          <t>СП Земляные работы по другим видам работ (подготовительным, сопутствующим, укрепительным)</t>
        </is>
      </c>
      <c r="D126" s="88" t="n"/>
      <c r="E126" s="88" t="n"/>
      <c r="F126" s="105" t="inlineStr">
        <is>
          <t>%</t>
        </is>
      </c>
      <c r="G126" s="110" t="n">
        <v>41</v>
      </c>
      <c r="H126" s="111" t="n"/>
      <c r="I126" s="110" t="n">
        <v>41</v>
      </c>
      <c r="J126" s="100" t="n"/>
      <c r="K126" s="100" t="n"/>
      <c r="L126" s="103" t="n">
        <v>9735.43</v>
      </c>
      <c r="M126" s="100" t="n"/>
      <c r="N126" s="103" t="n">
        <v>693746.71</v>
      </c>
    </row>
    <row r="127" ht="19.35" customHeight="1">
      <c r="A127" s="96" t="n"/>
      <c r="B127" s="108" t="n"/>
      <c r="C127" s="87" t="inlineStr">
        <is>
          <t>Всего по позиции</t>
        </is>
      </c>
      <c r="D127" s="88" t="n"/>
      <c r="E127" s="88" t="n"/>
      <c r="F127" s="100" t="n"/>
      <c r="G127" s="106" t="n"/>
      <c r="H127" s="106" t="n"/>
      <c r="I127" s="113" t="n"/>
      <c r="J127" s="113" t="n"/>
      <c r="K127" s="113" t="n"/>
      <c r="L127" s="114" t="n">
        <v>110431.47</v>
      </c>
      <c r="M127" s="113" t="n"/>
      <c r="N127" s="94" t="n"/>
    </row>
    <row r="128" ht="55.35" customHeight="1">
      <c r="A128" s="87" t="inlineStr">
        <is>
          <t>11</t>
        </is>
      </c>
      <c r="B128" s="91" t="inlineStr">
        <is>
          <t>ФЕР01-02-100-07</t>
        </is>
      </c>
      <c r="C128" s="92" t="inlineStr">
        <is>
          <t>При трелевке на каждые последующие 100 м добавлять: к расценке 01-02-100-01</t>
        </is>
      </c>
      <c r="D128" s="88" t="n"/>
      <c r="E128" s="88" t="n"/>
      <c r="F128" s="93" t="inlineStr">
        <is>
          <t>100 шт</t>
        </is>
      </c>
      <c r="G128" s="94" t="n">
        <v>86.01000000000001</v>
      </c>
      <c r="H128" s="95" t="n">
        <v>1</v>
      </c>
      <c r="I128" s="115" t="n">
        <v>86.01000000000001</v>
      </c>
      <c r="J128" s="94" t="n"/>
      <c r="K128" s="94" t="n"/>
      <c r="L128" s="94" t="n"/>
      <c r="M128" s="94" t="n"/>
      <c r="N128" s="94" t="n"/>
    </row>
    <row r="129" ht="19.35" customHeight="1">
      <c r="A129" s="96" t="n"/>
      <c r="B129" s="97" t="inlineStr">
        <is>
          <t>1</t>
        </is>
      </c>
      <c r="C129" s="98" t="inlineStr">
        <is>
          <t>ОТ</t>
        </is>
      </c>
      <c r="D129" s="88" t="n"/>
      <c r="E129" s="88" t="n"/>
      <c r="F129" s="99" t="n"/>
      <c r="G129" s="99" t="n"/>
      <c r="H129" s="99" t="n"/>
      <c r="I129" s="100" t="n"/>
      <c r="J129" s="101" t="n">
        <v>28.94</v>
      </c>
      <c r="K129" s="102" t="n">
        <v>1.2</v>
      </c>
      <c r="L129" s="103" t="n">
        <v>2986.96</v>
      </c>
      <c r="M129" s="101" t="n">
        <v>71.26000000000001</v>
      </c>
      <c r="N129" s="103" t="n">
        <v>212850.77</v>
      </c>
    </row>
    <row r="130" ht="19.35" customHeight="1">
      <c r="A130" s="96" t="n"/>
      <c r="B130" s="97" t="inlineStr">
        <is>
          <t>2</t>
        </is>
      </c>
      <c r="C130" s="98" t="inlineStr">
        <is>
          <t>ЭМ</t>
        </is>
      </c>
      <c r="D130" s="88" t="n"/>
      <c r="E130" s="88" t="n"/>
      <c r="F130" s="99" t="n"/>
      <c r="G130" s="99" t="n"/>
      <c r="H130" s="99" t="n"/>
      <c r="I130" s="100" t="n"/>
      <c r="J130" s="101" t="n">
        <v>163.66</v>
      </c>
      <c r="K130" s="102" t="n">
        <v>1.2</v>
      </c>
      <c r="L130" s="103" t="n">
        <v>16891.68</v>
      </c>
      <c r="M130" s="100" t="n"/>
      <c r="N130" s="100" t="n"/>
    </row>
    <row r="131" ht="19.35" customHeight="1">
      <c r="A131" s="96" t="n"/>
      <c r="B131" s="97" t="inlineStr">
        <is>
          <t>3</t>
        </is>
      </c>
      <c r="C131" s="98" t="inlineStr">
        <is>
          <t>в т.ч. ОТм</t>
        </is>
      </c>
      <c r="D131" s="88" t="n"/>
      <c r="E131" s="88" t="n"/>
      <c r="F131" s="99" t="n"/>
      <c r="G131" s="99" t="n"/>
      <c r="H131" s="99" t="n"/>
      <c r="I131" s="100" t="n"/>
      <c r="J131" s="101" t="n">
        <v>28.62</v>
      </c>
      <c r="K131" s="102" t="n">
        <v>1.2</v>
      </c>
      <c r="L131" s="103" t="n">
        <v>2953.93</v>
      </c>
      <c r="M131" s="101" t="n">
        <v>71.26000000000001</v>
      </c>
      <c r="N131" s="103" t="n">
        <v>210497.05</v>
      </c>
    </row>
    <row r="132" ht="19.35" customHeight="1">
      <c r="A132" s="96" t="n"/>
      <c r="B132" s="104" t="n"/>
      <c r="C132" s="98" t="inlineStr">
        <is>
          <t>ЗТ</t>
        </is>
      </c>
      <c r="D132" s="88" t="n"/>
      <c r="E132" s="88" t="n"/>
      <c r="F132" s="105" t="inlineStr">
        <is>
          <t>чел.-ч</t>
        </is>
      </c>
      <c r="G132" s="101" t="n">
        <v>3.71</v>
      </c>
      <c r="H132" s="102" t="n">
        <v>1.2</v>
      </c>
      <c r="I132" s="116" t="n">
        <v>382.91652</v>
      </c>
      <c r="J132" s="100" t="n"/>
      <c r="K132" s="100" t="n"/>
      <c r="L132" s="100" t="n"/>
      <c r="M132" s="100" t="n"/>
      <c r="N132" s="100" t="n"/>
    </row>
    <row r="133" ht="19.35" customHeight="1">
      <c r="A133" s="96" t="n"/>
      <c r="B133" s="104" t="n"/>
      <c r="C133" s="98" t="inlineStr">
        <is>
          <t>ЗТм</t>
        </is>
      </c>
      <c r="D133" s="88" t="n"/>
      <c r="E133" s="88" t="n"/>
      <c r="F133" s="105" t="inlineStr">
        <is>
          <t>чел.-ч</t>
        </is>
      </c>
      <c r="G133" s="101" t="n">
        <v>2.12</v>
      </c>
      <c r="H133" s="102" t="n">
        <v>1.2</v>
      </c>
      <c r="I133" s="116" t="n">
        <v>218.80944</v>
      </c>
      <c r="J133" s="100" t="n"/>
      <c r="K133" s="100" t="n"/>
      <c r="L133" s="100" t="n"/>
      <c r="M133" s="100" t="n"/>
      <c r="N133" s="100" t="n"/>
    </row>
    <row r="134" ht="19.35" customHeight="1">
      <c r="A134" s="96" t="n"/>
      <c r="B134" s="104" t="n"/>
      <c r="C134" s="98" t="inlineStr">
        <is>
          <t>Итого по расценке</t>
        </is>
      </c>
      <c r="D134" s="88" t="n"/>
      <c r="E134" s="88" t="n"/>
      <c r="F134" s="99" t="n"/>
      <c r="G134" s="106" t="n"/>
      <c r="H134" s="106" t="n"/>
      <c r="I134" s="100" t="n"/>
      <c r="J134" s="101" t="n">
        <v>192.6</v>
      </c>
      <c r="K134" s="100" t="n"/>
      <c r="L134" s="103" t="n">
        <v>19878.64</v>
      </c>
      <c r="M134" s="100" t="n"/>
      <c r="N134" s="107" t="n"/>
    </row>
    <row r="135" ht="19.35" customHeight="1">
      <c r="A135" s="96" t="n"/>
      <c r="B135" s="108" t="n"/>
      <c r="C135" s="98" t="inlineStr">
        <is>
          <t>ФОТ</t>
        </is>
      </c>
      <c r="D135" s="88" t="n"/>
      <c r="E135" s="88" t="n"/>
      <c r="F135" s="99" t="n"/>
      <c r="G135" s="106" t="n"/>
      <c r="H135" s="106" t="n"/>
      <c r="I135" s="100" t="n"/>
      <c r="J135" s="100" t="n"/>
      <c r="K135" s="100" t="n"/>
      <c r="L135" s="103" t="n">
        <v>5940.89</v>
      </c>
      <c r="M135" s="100" t="n"/>
      <c r="N135" s="103" t="n">
        <v>423347.82</v>
      </c>
    </row>
    <row r="136" ht="42" customHeight="1">
      <c r="A136" s="96" t="n"/>
      <c r="B136" s="109" t="inlineStr">
        <is>
          <t>Пр/812-001.4-1</t>
        </is>
      </c>
      <c r="C136" s="98" t="inlineStr">
        <is>
          <t>НР Земляные работы по другим видам работ (подготовительным, сопутствующим, укрепительным)</t>
        </is>
      </c>
      <c r="D136" s="88" t="n"/>
      <c r="E136" s="88" t="n"/>
      <c r="F136" s="105" t="inlineStr">
        <is>
          <t>%</t>
        </is>
      </c>
      <c r="G136" s="110" t="n">
        <v>89</v>
      </c>
      <c r="H136" s="111" t="n"/>
      <c r="I136" s="110" t="n">
        <v>89</v>
      </c>
      <c r="J136" s="100" t="n"/>
      <c r="K136" s="100" t="n"/>
      <c r="L136" s="103" t="n">
        <v>5287.39</v>
      </c>
      <c r="M136" s="100" t="n"/>
      <c r="N136" s="112" t="n">
        <v>376779.56</v>
      </c>
    </row>
    <row r="137" ht="42" customHeight="1">
      <c r="A137" s="96" t="n"/>
      <c r="B137" s="109" t="inlineStr">
        <is>
          <t>Пр/774-001.4</t>
        </is>
      </c>
      <c r="C137" s="98" t="inlineStr">
        <is>
          <t>СП Земляные работы по другим видам работ (подготовительным, сопутствующим, укрепительным)</t>
        </is>
      </c>
      <c r="D137" s="88" t="n"/>
      <c r="E137" s="88" t="n"/>
      <c r="F137" s="105" t="inlineStr">
        <is>
          <t>%</t>
        </is>
      </c>
      <c r="G137" s="110" t="n">
        <v>41</v>
      </c>
      <c r="H137" s="111" t="n"/>
      <c r="I137" s="110" t="n">
        <v>41</v>
      </c>
      <c r="J137" s="100" t="n"/>
      <c r="K137" s="100" t="n"/>
      <c r="L137" s="103" t="n">
        <v>2435.76</v>
      </c>
      <c r="M137" s="100" t="n"/>
      <c r="N137" s="103" t="n">
        <v>173572.61</v>
      </c>
    </row>
    <row r="138" ht="19.35" customHeight="1">
      <c r="A138" s="96" t="n"/>
      <c r="B138" s="108" t="n"/>
      <c r="C138" s="87" t="inlineStr">
        <is>
          <t>Всего по позиции</t>
        </is>
      </c>
      <c r="D138" s="88" t="n"/>
      <c r="E138" s="88" t="n"/>
      <c r="F138" s="100" t="n"/>
      <c r="G138" s="106" t="n"/>
      <c r="H138" s="106" t="n"/>
      <c r="I138" s="113" t="n"/>
      <c r="J138" s="113" t="n"/>
      <c r="K138" s="113" t="n"/>
      <c r="L138" s="114" t="n">
        <v>27601.79</v>
      </c>
      <c r="M138" s="113" t="n"/>
      <c r="N138" s="94" t="n"/>
    </row>
    <row r="139" ht="68.65000000000001" customHeight="1">
      <c r="A139" s="87" t="inlineStr">
        <is>
          <t>12</t>
        </is>
      </c>
      <c r="B139" s="91" t="inlineStr">
        <is>
          <t>ФЕР01-02-100-02</t>
        </is>
      </c>
      <c r="C13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9" s="88" t="n"/>
      <c r="E139" s="88" t="n"/>
      <c r="F139" s="93" t="inlineStr">
        <is>
          <t>100 шт</t>
        </is>
      </c>
      <c r="G139" s="94" t="n">
        <v>40.85</v>
      </c>
      <c r="H139" s="95" t="n">
        <v>1</v>
      </c>
      <c r="I139" s="115" t="n">
        <v>40.85</v>
      </c>
      <c r="J139" s="94" t="n"/>
      <c r="K139" s="94" t="n"/>
      <c r="L139" s="94" t="n"/>
      <c r="M139" s="94" t="n"/>
      <c r="N139" s="94" t="n"/>
    </row>
    <row r="140" ht="19.35" customHeight="1">
      <c r="A140" s="96" t="n"/>
      <c r="B140" s="97" t="inlineStr">
        <is>
          <t>1</t>
        </is>
      </c>
      <c r="C140" s="98" t="inlineStr">
        <is>
          <t>ОТ</t>
        </is>
      </c>
      <c r="D140" s="88" t="n"/>
      <c r="E140" s="88" t="n"/>
      <c r="F140" s="99" t="n"/>
      <c r="G140" s="99" t="n"/>
      <c r="H140" s="99" t="n"/>
      <c r="I140" s="100" t="n"/>
      <c r="J140" s="101" t="n">
        <v>201.24</v>
      </c>
      <c r="K140" s="102" t="n">
        <v>1.2</v>
      </c>
      <c r="L140" s="103" t="n">
        <v>9864.780000000001</v>
      </c>
      <c r="M140" s="101" t="n">
        <v>71.26000000000001</v>
      </c>
      <c r="N140" s="103" t="n">
        <v>702964.22</v>
      </c>
    </row>
    <row r="141" ht="19.35" customHeight="1">
      <c r="A141" s="96" t="n"/>
      <c r="B141" s="97" t="inlineStr">
        <is>
          <t>2</t>
        </is>
      </c>
      <c r="C141" s="98" t="inlineStr">
        <is>
          <t>ЭМ</t>
        </is>
      </c>
      <c r="D141" s="88" t="n"/>
      <c r="E141" s="88" t="n"/>
      <c r="F141" s="99" t="n"/>
      <c r="G141" s="99" t="n"/>
      <c r="H141" s="99" t="n"/>
      <c r="I141" s="100" t="n"/>
      <c r="J141" s="103" t="n">
        <v>1142.56</v>
      </c>
      <c r="K141" s="102" t="n">
        <v>1.2</v>
      </c>
      <c r="L141" s="103" t="n">
        <v>56008.29</v>
      </c>
      <c r="M141" s="100" t="n"/>
      <c r="N141" s="100" t="n"/>
    </row>
    <row r="142" ht="19.35" customHeight="1">
      <c r="A142" s="96" t="n"/>
      <c r="B142" s="97" t="inlineStr">
        <is>
          <t>3</t>
        </is>
      </c>
      <c r="C142" s="98" t="inlineStr">
        <is>
          <t>в т.ч. ОТм</t>
        </is>
      </c>
      <c r="D142" s="88" t="n"/>
      <c r="E142" s="88" t="n"/>
      <c r="F142" s="99" t="n"/>
      <c r="G142" s="99" t="n"/>
      <c r="H142" s="99" t="n"/>
      <c r="I142" s="100" t="n"/>
      <c r="J142" s="101" t="n">
        <v>199.8</v>
      </c>
      <c r="K142" s="102" t="n">
        <v>1.2</v>
      </c>
      <c r="L142" s="103" t="n">
        <v>9794.200000000001</v>
      </c>
      <c r="M142" s="101" t="n">
        <v>71.26000000000001</v>
      </c>
      <c r="N142" s="103" t="n">
        <v>697934.6899999999</v>
      </c>
    </row>
    <row r="143" ht="19.35" customHeight="1">
      <c r="A143" s="96" t="n"/>
      <c r="B143" s="104" t="n"/>
      <c r="C143" s="98" t="inlineStr">
        <is>
          <t>ЗТ</t>
        </is>
      </c>
      <c r="D143" s="88" t="n"/>
      <c r="E143" s="88" t="n"/>
      <c r="F143" s="105" t="inlineStr">
        <is>
          <t>чел.-ч</t>
        </is>
      </c>
      <c r="G143" s="117" t="n">
        <v>25.8</v>
      </c>
      <c r="H143" s="102" t="n">
        <v>1.2</v>
      </c>
      <c r="I143" s="152" t="n">
        <v>1264.716</v>
      </c>
      <c r="J143" s="100" t="n"/>
      <c r="K143" s="100" t="n"/>
      <c r="L143" s="100" t="n"/>
      <c r="M143" s="100" t="n"/>
      <c r="N143" s="100" t="n"/>
    </row>
    <row r="144" ht="19.35" customHeight="1">
      <c r="A144" s="96" t="n"/>
      <c r="B144" s="104" t="n"/>
      <c r="C144" s="98" t="inlineStr">
        <is>
          <t>ЗТм</t>
        </is>
      </c>
      <c r="D144" s="88" t="n"/>
      <c r="E144" s="88" t="n"/>
      <c r="F144" s="105" t="inlineStr">
        <is>
          <t>чел.-ч</t>
        </is>
      </c>
      <c r="G144" s="117" t="n">
        <v>14.8</v>
      </c>
      <c r="H144" s="102" t="n">
        <v>1.2</v>
      </c>
      <c r="I144" s="118" t="n">
        <v>725.496</v>
      </c>
      <c r="J144" s="100" t="n"/>
      <c r="K144" s="100" t="n"/>
      <c r="L144" s="100" t="n"/>
      <c r="M144" s="100" t="n"/>
      <c r="N144" s="100" t="n"/>
    </row>
    <row r="145" ht="19.35" customHeight="1">
      <c r="A145" s="96" t="n"/>
      <c r="B145" s="104" t="n"/>
      <c r="C145" s="98" t="inlineStr">
        <is>
          <t>Итого по расценке</t>
        </is>
      </c>
      <c r="D145" s="88" t="n"/>
      <c r="E145" s="88" t="n"/>
      <c r="F145" s="99" t="n"/>
      <c r="G145" s="106" t="n"/>
      <c r="H145" s="106" t="n"/>
      <c r="I145" s="100" t="n"/>
      <c r="J145" s="103" t="n">
        <v>1343.8</v>
      </c>
      <c r="K145" s="100" t="n"/>
      <c r="L145" s="103" t="n">
        <v>65873.07000000001</v>
      </c>
      <c r="M145" s="100" t="n"/>
      <c r="N145" s="107" t="n"/>
    </row>
    <row r="146" ht="19.35" customHeight="1">
      <c r="A146" s="96" t="n"/>
      <c r="B146" s="108" t="n"/>
      <c r="C146" s="98" t="inlineStr">
        <is>
          <t>ФОТ</t>
        </is>
      </c>
      <c r="D146" s="88" t="n"/>
      <c r="E146" s="88" t="n"/>
      <c r="F146" s="99" t="n"/>
      <c r="G146" s="106" t="n"/>
      <c r="H146" s="106" t="n"/>
      <c r="I146" s="100" t="n"/>
      <c r="J146" s="100" t="n"/>
      <c r="K146" s="100" t="n"/>
      <c r="L146" s="103" t="n">
        <v>19658.98</v>
      </c>
      <c r="M146" s="100" t="n"/>
      <c r="N146" s="103" t="n">
        <v>1400898.91</v>
      </c>
    </row>
    <row r="147" ht="42" customHeight="1">
      <c r="A147" s="96" t="n"/>
      <c r="B147" s="109" t="inlineStr">
        <is>
          <t>Пр/812-001.4-1</t>
        </is>
      </c>
      <c r="C147" s="98" t="inlineStr">
        <is>
          <t>НР Земляные работы по другим видам работ (подготовительным, сопутствующим, укрепительным)</t>
        </is>
      </c>
      <c r="D147" s="88" t="n"/>
      <c r="E147" s="88" t="n"/>
      <c r="F147" s="105" t="inlineStr">
        <is>
          <t>%</t>
        </is>
      </c>
      <c r="G147" s="110" t="n">
        <v>89</v>
      </c>
      <c r="H147" s="111" t="n"/>
      <c r="I147" s="110" t="n">
        <v>89</v>
      </c>
      <c r="J147" s="100" t="n"/>
      <c r="K147" s="100" t="n"/>
      <c r="L147" s="103" t="n">
        <v>17496.49</v>
      </c>
      <c r="M147" s="100" t="n"/>
      <c r="N147" s="112" t="n">
        <v>1246800.03</v>
      </c>
    </row>
    <row r="148" ht="42" customHeight="1">
      <c r="A148" s="96" t="n"/>
      <c r="B148" s="109" t="inlineStr">
        <is>
          <t>Пр/774-001.4</t>
        </is>
      </c>
      <c r="C148" s="98" t="inlineStr">
        <is>
          <t>СП Земляные работы по другим видам работ (подготовительным, сопутствующим, укрепительным)</t>
        </is>
      </c>
      <c r="D148" s="88" t="n"/>
      <c r="E148" s="88" t="n"/>
      <c r="F148" s="105" t="inlineStr">
        <is>
          <t>%</t>
        </is>
      </c>
      <c r="G148" s="110" t="n">
        <v>41</v>
      </c>
      <c r="H148" s="111" t="n"/>
      <c r="I148" s="110" t="n">
        <v>41</v>
      </c>
      <c r="J148" s="100" t="n"/>
      <c r="K148" s="100" t="n"/>
      <c r="L148" s="103" t="n">
        <v>8060.18</v>
      </c>
      <c r="M148" s="100" t="n"/>
      <c r="N148" s="103" t="n">
        <v>574368.55</v>
      </c>
    </row>
    <row r="149" ht="19.35" customHeight="1">
      <c r="A149" s="96" t="n"/>
      <c r="B149" s="108" t="n"/>
      <c r="C149" s="87" t="inlineStr">
        <is>
          <t>Всего по позиции</t>
        </is>
      </c>
      <c r="D149" s="88" t="n"/>
      <c r="E149" s="88" t="n"/>
      <c r="F149" s="100" t="n"/>
      <c r="G149" s="106" t="n"/>
      <c r="H149" s="106" t="n"/>
      <c r="I149" s="113" t="n"/>
      <c r="J149" s="113" t="n"/>
      <c r="K149" s="113" t="n"/>
      <c r="L149" s="114" t="n">
        <v>91429.74000000001</v>
      </c>
      <c r="M149" s="113" t="n"/>
      <c r="N149" s="94" t="n"/>
    </row>
    <row r="150" ht="55.35" customHeight="1">
      <c r="A150" s="87" t="inlineStr">
        <is>
          <t>13</t>
        </is>
      </c>
      <c r="B150" s="91" t="inlineStr">
        <is>
          <t>ФЕР01-02-100-08</t>
        </is>
      </c>
      <c r="C150" s="92" t="inlineStr">
        <is>
          <t>При трелевке на каждые последующие 100 м добавлять: к расценке 01-02-100-02</t>
        </is>
      </c>
      <c r="D150" s="88" t="n"/>
      <c r="E150" s="88" t="n"/>
      <c r="F150" s="93" t="inlineStr">
        <is>
          <t>100 шт</t>
        </is>
      </c>
      <c r="G150" s="94" t="n">
        <v>40.85</v>
      </c>
      <c r="H150" s="95" t="n">
        <v>1</v>
      </c>
      <c r="I150" s="115" t="n">
        <v>40.85</v>
      </c>
      <c r="J150" s="94" t="n"/>
      <c r="K150" s="94" t="n"/>
      <c r="L150" s="94" t="n"/>
      <c r="M150" s="94" t="n"/>
      <c r="N150" s="94" t="n"/>
    </row>
    <row r="151" ht="19.35" customHeight="1">
      <c r="A151" s="96" t="n"/>
      <c r="B151" s="97" t="inlineStr">
        <is>
          <t>1</t>
        </is>
      </c>
      <c r="C151" s="98" t="inlineStr">
        <is>
          <t>ОТ</t>
        </is>
      </c>
      <c r="D151" s="88" t="n"/>
      <c r="E151" s="88" t="n"/>
      <c r="F151" s="99" t="n"/>
      <c r="G151" s="99" t="n"/>
      <c r="H151" s="99" t="n"/>
      <c r="I151" s="100" t="n"/>
      <c r="J151" s="101" t="n">
        <v>58.34</v>
      </c>
      <c r="K151" s="102" t="n">
        <v>1.2</v>
      </c>
      <c r="L151" s="103" t="n">
        <v>2859.83</v>
      </c>
      <c r="M151" s="101" t="n">
        <v>71.26000000000001</v>
      </c>
      <c r="N151" s="103" t="n">
        <v>203791.49</v>
      </c>
    </row>
    <row r="152" ht="19.35" customHeight="1">
      <c r="A152" s="96" t="n"/>
      <c r="B152" s="97" t="inlineStr">
        <is>
          <t>2</t>
        </is>
      </c>
      <c r="C152" s="98" t="inlineStr">
        <is>
          <t>ЭМ</t>
        </is>
      </c>
      <c r="D152" s="88" t="n"/>
      <c r="E152" s="88" t="n"/>
      <c r="F152" s="99" t="n"/>
      <c r="G152" s="99" t="n"/>
      <c r="H152" s="99" t="n"/>
      <c r="I152" s="100" t="n"/>
      <c r="J152" s="101" t="n">
        <v>330.42</v>
      </c>
      <c r="K152" s="102" t="n">
        <v>1.2</v>
      </c>
      <c r="L152" s="103" t="n">
        <v>16197.19</v>
      </c>
      <c r="M152" s="100" t="n"/>
      <c r="N152" s="100" t="n"/>
    </row>
    <row r="153" ht="19.35" customHeight="1">
      <c r="A153" s="96" t="n"/>
      <c r="B153" s="97" t="inlineStr">
        <is>
          <t>3</t>
        </is>
      </c>
      <c r="C153" s="98" t="inlineStr">
        <is>
          <t>в т.ч. ОТм</t>
        </is>
      </c>
      <c r="D153" s="88" t="n"/>
      <c r="E153" s="88" t="n"/>
      <c r="F153" s="99" t="n"/>
      <c r="G153" s="99" t="n"/>
      <c r="H153" s="99" t="n"/>
      <c r="I153" s="100" t="n"/>
      <c r="J153" s="101" t="n">
        <v>57.78</v>
      </c>
      <c r="K153" s="102" t="n">
        <v>1.2</v>
      </c>
      <c r="L153" s="103" t="n">
        <v>2832.38</v>
      </c>
      <c r="M153" s="101" t="n">
        <v>71.26000000000001</v>
      </c>
      <c r="N153" s="103" t="n">
        <v>201835.4</v>
      </c>
    </row>
    <row r="154" ht="19.35" customHeight="1">
      <c r="A154" s="96" t="n"/>
      <c r="B154" s="104" t="n"/>
      <c r="C154" s="98" t="inlineStr">
        <is>
          <t>ЗТ</t>
        </is>
      </c>
      <c r="D154" s="88" t="n"/>
      <c r="E154" s="88" t="n"/>
      <c r="F154" s="105" t="inlineStr">
        <is>
          <t>чел.-ч</t>
        </is>
      </c>
      <c r="G154" s="101" t="n">
        <v>7.48</v>
      </c>
      <c r="H154" s="102" t="n">
        <v>1.2</v>
      </c>
      <c r="I154" s="119" t="n">
        <v>366.6696</v>
      </c>
      <c r="J154" s="100" t="n"/>
      <c r="K154" s="100" t="n"/>
      <c r="L154" s="100" t="n"/>
      <c r="M154" s="100" t="n"/>
      <c r="N154" s="100" t="n"/>
    </row>
    <row r="155" ht="19.35" customHeight="1">
      <c r="A155" s="96" t="n"/>
      <c r="B155" s="104" t="n"/>
      <c r="C155" s="98" t="inlineStr">
        <is>
          <t>ЗТм</t>
        </is>
      </c>
      <c r="D155" s="88" t="n"/>
      <c r="E155" s="88" t="n"/>
      <c r="F155" s="105" t="inlineStr">
        <is>
          <t>чел.-ч</t>
        </is>
      </c>
      <c r="G155" s="101" t="n">
        <v>4.28</v>
      </c>
      <c r="H155" s="102" t="n">
        <v>1.2</v>
      </c>
      <c r="I155" s="119" t="n">
        <v>209.8056</v>
      </c>
      <c r="J155" s="100" t="n"/>
      <c r="K155" s="100" t="n"/>
      <c r="L155" s="100" t="n"/>
      <c r="M155" s="100" t="n"/>
      <c r="N155" s="100" t="n"/>
    </row>
    <row r="156" ht="19.35" customHeight="1">
      <c r="A156" s="96" t="n"/>
      <c r="B156" s="104" t="n"/>
      <c r="C156" s="98" t="inlineStr">
        <is>
          <t>Итого по расценке</t>
        </is>
      </c>
      <c r="D156" s="88" t="n"/>
      <c r="E156" s="88" t="n"/>
      <c r="F156" s="99" t="n"/>
      <c r="G156" s="106" t="n"/>
      <c r="H156" s="106" t="n"/>
      <c r="I156" s="100" t="n"/>
      <c r="J156" s="101" t="n">
        <v>388.76</v>
      </c>
      <c r="K156" s="100" t="n"/>
      <c r="L156" s="103" t="n">
        <v>19057.02</v>
      </c>
      <c r="M156" s="100" t="n"/>
      <c r="N156" s="107" t="n"/>
    </row>
    <row r="157" ht="19.35" customHeight="1">
      <c r="A157" s="96" t="n"/>
      <c r="B157" s="108" t="n"/>
      <c r="C157" s="98" t="inlineStr">
        <is>
          <t>ФОТ</t>
        </is>
      </c>
      <c r="D157" s="88" t="n"/>
      <c r="E157" s="88" t="n"/>
      <c r="F157" s="99" t="n"/>
      <c r="G157" s="106" t="n"/>
      <c r="H157" s="106" t="n"/>
      <c r="I157" s="100" t="n"/>
      <c r="J157" s="100" t="n"/>
      <c r="K157" s="100" t="n"/>
      <c r="L157" s="103" t="n">
        <v>5692.21</v>
      </c>
      <c r="M157" s="100" t="n"/>
      <c r="N157" s="103" t="n">
        <v>405626.89</v>
      </c>
    </row>
    <row r="158" ht="42" customHeight="1">
      <c r="A158" s="96" t="n"/>
      <c r="B158" s="109" t="inlineStr">
        <is>
          <t>Пр/812-001.4-1</t>
        </is>
      </c>
      <c r="C158" s="98" t="inlineStr">
        <is>
          <t>НР Земляные работы по другим видам работ (подготовительным, сопутствующим, укрепительным)</t>
        </is>
      </c>
      <c r="D158" s="88" t="n"/>
      <c r="E158" s="88" t="n"/>
      <c r="F158" s="105" t="inlineStr">
        <is>
          <t>%</t>
        </is>
      </c>
      <c r="G158" s="110" t="n">
        <v>89</v>
      </c>
      <c r="H158" s="111" t="n"/>
      <c r="I158" s="110" t="n">
        <v>89</v>
      </c>
      <c r="J158" s="100" t="n"/>
      <c r="K158" s="100" t="n"/>
      <c r="L158" s="103" t="n">
        <v>5066.07</v>
      </c>
      <c r="M158" s="100" t="n"/>
      <c r="N158" s="112" t="n">
        <v>361007.93</v>
      </c>
    </row>
    <row r="159" ht="42" customHeight="1">
      <c r="A159" s="96" t="n"/>
      <c r="B159" s="109" t="inlineStr">
        <is>
          <t>Пр/774-001.4</t>
        </is>
      </c>
      <c r="C159" s="98" t="inlineStr">
        <is>
          <t>СП Земляные работы по другим видам работ (подготовительным, сопутствующим, укрепительным)</t>
        </is>
      </c>
      <c r="D159" s="88" t="n"/>
      <c r="E159" s="88" t="n"/>
      <c r="F159" s="105" t="inlineStr">
        <is>
          <t>%</t>
        </is>
      </c>
      <c r="G159" s="110" t="n">
        <v>41</v>
      </c>
      <c r="H159" s="111" t="n"/>
      <c r="I159" s="110" t="n">
        <v>41</v>
      </c>
      <c r="J159" s="100" t="n"/>
      <c r="K159" s="100" t="n"/>
      <c r="L159" s="103" t="n">
        <v>2333.81</v>
      </c>
      <c r="M159" s="100" t="n"/>
      <c r="N159" s="103" t="n">
        <v>166307.02</v>
      </c>
    </row>
    <row r="160" ht="19.35" customHeight="1">
      <c r="A160" s="96" t="n"/>
      <c r="B160" s="108" t="n"/>
      <c r="C160" s="87" t="inlineStr">
        <is>
          <t>Всего по позиции</t>
        </is>
      </c>
      <c r="D160" s="88" t="n"/>
      <c r="E160" s="88" t="n"/>
      <c r="F160" s="100" t="n"/>
      <c r="G160" s="106" t="n"/>
      <c r="H160" s="106" t="n"/>
      <c r="I160" s="113" t="n"/>
      <c r="J160" s="113" t="n"/>
      <c r="K160" s="113" t="n"/>
      <c r="L160" s="114" t="n">
        <v>26456.9</v>
      </c>
      <c r="M160" s="113" t="n"/>
      <c r="N160" s="94" t="n"/>
    </row>
    <row r="161" ht="68.65000000000001" customHeight="1">
      <c r="A161" s="87" t="inlineStr">
        <is>
          <t>14</t>
        </is>
      </c>
      <c r="B161" s="91" t="inlineStr">
        <is>
          <t>ФЕР01-02-100-03</t>
        </is>
      </c>
      <c r="C16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61" s="88" t="n"/>
      <c r="E161" s="88" t="n"/>
      <c r="F161" s="93" t="inlineStr">
        <is>
          <t>100 шт</t>
        </is>
      </c>
      <c r="G161" s="94" t="n">
        <v>14.66</v>
      </c>
      <c r="H161" s="95" t="n">
        <v>1</v>
      </c>
      <c r="I161" s="115" t="n">
        <v>14.66</v>
      </c>
      <c r="J161" s="94" t="n"/>
      <c r="K161" s="94" t="n"/>
      <c r="L161" s="94" t="n"/>
      <c r="M161" s="94" t="n"/>
      <c r="N161" s="94" t="n"/>
    </row>
    <row r="162" ht="19.35" customHeight="1">
      <c r="A162" s="96" t="n"/>
      <c r="B162" s="97" t="inlineStr">
        <is>
          <t>1</t>
        </is>
      </c>
      <c r="C162" s="98" t="inlineStr">
        <is>
          <t>ОТ</t>
        </is>
      </c>
      <c r="D162" s="88" t="n"/>
      <c r="E162" s="88" t="n"/>
      <c r="F162" s="99" t="n"/>
      <c r="G162" s="99" t="n"/>
      <c r="H162" s="99" t="n"/>
      <c r="I162" s="100" t="n"/>
      <c r="J162" s="101" t="n">
        <v>326.82</v>
      </c>
      <c r="K162" s="102" t="n">
        <v>1.2</v>
      </c>
      <c r="L162" s="103" t="n">
        <v>5749.42</v>
      </c>
      <c r="M162" s="101" t="n">
        <v>71.26000000000001</v>
      </c>
      <c r="N162" s="103" t="n">
        <v>409703.67</v>
      </c>
    </row>
    <row r="163" ht="19.35" customHeight="1">
      <c r="A163" s="96" t="n"/>
      <c r="B163" s="97" t="inlineStr">
        <is>
          <t>2</t>
        </is>
      </c>
      <c r="C163" s="98" t="inlineStr">
        <is>
          <t>ЭМ</t>
        </is>
      </c>
      <c r="D163" s="88" t="n"/>
      <c r="E163" s="88" t="n"/>
      <c r="F163" s="99" t="n"/>
      <c r="G163" s="99" t="n"/>
      <c r="H163" s="99" t="n"/>
      <c r="I163" s="100" t="n"/>
      <c r="J163" s="103" t="n">
        <v>1852.8</v>
      </c>
      <c r="K163" s="102" t="n">
        <v>1.2</v>
      </c>
      <c r="L163" s="103" t="n">
        <v>32594.46</v>
      </c>
      <c r="M163" s="100" t="n"/>
      <c r="N163" s="100" t="n"/>
    </row>
    <row r="164" ht="19.35" customHeight="1">
      <c r="A164" s="96" t="n"/>
      <c r="B164" s="97" t="inlineStr">
        <is>
          <t>3</t>
        </is>
      </c>
      <c r="C164" s="98" t="inlineStr">
        <is>
          <t>в т.ч. ОТм</t>
        </is>
      </c>
      <c r="D164" s="88" t="n"/>
      <c r="E164" s="88" t="n"/>
      <c r="F164" s="99" t="n"/>
      <c r="G164" s="99" t="n"/>
      <c r="H164" s="99" t="n"/>
      <c r="I164" s="100" t="n"/>
      <c r="J164" s="101" t="n">
        <v>324</v>
      </c>
      <c r="K164" s="102" t="n">
        <v>1.2</v>
      </c>
      <c r="L164" s="103" t="n">
        <v>5699.81</v>
      </c>
      <c r="M164" s="101" t="n">
        <v>71.26000000000001</v>
      </c>
      <c r="N164" s="103" t="n">
        <v>406168.46</v>
      </c>
    </row>
    <row r="165" ht="19.35" customHeight="1">
      <c r="A165" s="96" t="n"/>
      <c r="B165" s="104" t="n"/>
      <c r="C165" s="98" t="inlineStr">
        <is>
          <t>ЗТ</t>
        </is>
      </c>
      <c r="D165" s="88" t="n"/>
      <c r="E165" s="88" t="n"/>
      <c r="F165" s="105" t="inlineStr">
        <is>
          <t>чел.-ч</t>
        </is>
      </c>
      <c r="G165" s="117" t="n">
        <v>41.9</v>
      </c>
      <c r="H165" s="102" t="n">
        <v>1.2</v>
      </c>
      <c r="I165" s="119" t="n">
        <v>737.1048</v>
      </c>
      <c r="J165" s="100" t="n"/>
      <c r="K165" s="100" t="n"/>
      <c r="L165" s="100" t="n"/>
      <c r="M165" s="100" t="n"/>
      <c r="N165" s="100" t="n"/>
    </row>
    <row r="166" ht="19.35" customHeight="1">
      <c r="A166" s="96" t="n"/>
      <c r="B166" s="104" t="n"/>
      <c r="C166" s="98" t="inlineStr">
        <is>
          <t>ЗТм</t>
        </is>
      </c>
      <c r="D166" s="88" t="n"/>
      <c r="E166" s="88" t="n"/>
      <c r="F166" s="105" t="inlineStr">
        <is>
          <t>чел.-ч</t>
        </is>
      </c>
      <c r="G166" s="120" t="n">
        <v>24</v>
      </c>
      <c r="H166" s="102" t="n">
        <v>1.2</v>
      </c>
      <c r="I166" s="118" t="n">
        <v>422.208</v>
      </c>
      <c r="J166" s="100" t="n"/>
      <c r="K166" s="100" t="n"/>
      <c r="L166" s="100" t="n"/>
      <c r="M166" s="100" t="n"/>
      <c r="N166" s="100" t="n"/>
    </row>
    <row r="167" ht="19.35" customHeight="1">
      <c r="A167" s="96" t="n"/>
      <c r="B167" s="104" t="n"/>
      <c r="C167" s="98" t="inlineStr">
        <is>
          <t>Итого по расценке</t>
        </is>
      </c>
      <c r="D167" s="88" t="n"/>
      <c r="E167" s="88" t="n"/>
      <c r="F167" s="99" t="n"/>
      <c r="G167" s="106" t="n"/>
      <c r="H167" s="106" t="n"/>
      <c r="I167" s="100" t="n"/>
      <c r="J167" s="103" t="n">
        <v>2179.62</v>
      </c>
      <c r="K167" s="100" t="n"/>
      <c r="L167" s="103" t="n">
        <v>38343.88</v>
      </c>
      <c r="M167" s="100" t="n"/>
      <c r="N167" s="107" t="n"/>
    </row>
    <row r="168" ht="19.35" customHeight="1">
      <c r="A168" s="96" t="n"/>
      <c r="B168" s="108" t="n"/>
      <c r="C168" s="98" t="inlineStr">
        <is>
          <t>ФОТ</t>
        </is>
      </c>
      <c r="D168" s="88" t="n"/>
      <c r="E168" s="88" t="n"/>
      <c r="F168" s="99" t="n"/>
      <c r="G168" s="106" t="n"/>
      <c r="H168" s="106" t="n"/>
      <c r="I168" s="100" t="n"/>
      <c r="J168" s="100" t="n"/>
      <c r="K168" s="100" t="n"/>
      <c r="L168" s="103" t="n">
        <v>11449.23</v>
      </c>
      <c r="M168" s="100" t="n"/>
      <c r="N168" s="103" t="n">
        <v>815872.13</v>
      </c>
    </row>
    <row r="169" ht="42" customHeight="1">
      <c r="A169" s="96" t="n"/>
      <c r="B169" s="109" t="inlineStr">
        <is>
          <t>Пр/812-001.4-1</t>
        </is>
      </c>
      <c r="C169" s="98" t="inlineStr">
        <is>
          <t>НР Земляные работы по другим видам работ (подготовительным, сопутствующим, укрепительным)</t>
        </is>
      </c>
      <c r="D169" s="88" t="n"/>
      <c r="E169" s="88" t="n"/>
      <c r="F169" s="105" t="inlineStr">
        <is>
          <t>%</t>
        </is>
      </c>
      <c r="G169" s="110" t="n">
        <v>89</v>
      </c>
      <c r="H169" s="111" t="n"/>
      <c r="I169" s="110" t="n">
        <v>89</v>
      </c>
      <c r="J169" s="100" t="n"/>
      <c r="K169" s="100" t="n"/>
      <c r="L169" s="103" t="n">
        <v>10189.81</v>
      </c>
      <c r="M169" s="100" t="n"/>
      <c r="N169" s="112" t="n">
        <v>726126.2</v>
      </c>
    </row>
    <row r="170" ht="42" customHeight="1">
      <c r="A170" s="96" t="n"/>
      <c r="B170" s="109" t="inlineStr">
        <is>
          <t>Пр/774-001.4</t>
        </is>
      </c>
      <c r="C170" s="98" t="inlineStr">
        <is>
          <t>СП Земляные работы по другим видам работ (подготовительным, сопутствующим, укрепительным)</t>
        </is>
      </c>
      <c r="D170" s="88" t="n"/>
      <c r="E170" s="88" t="n"/>
      <c r="F170" s="105" t="inlineStr">
        <is>
          <t>%</t>
        </is>
      </c>
      <c r="G170" s="110" t="n">
        <v>41</v>
      </c>
      <c r="H170" s="111" t="n"/>
      <c r="I170" s="110" t="n">
        <v>41</v>
      </c>
      <c r="J170" s="100" t="n"/>
      <c r="K170" s="100" t="n"/>
      <c r="L170" s="103" t="n">
        <v>4694.18</v>
      </c>
      <c r="M170" s="100" t="n"/>
      <c r="N170" s="103" t="n">
        <v>334507.57</v>
      </c>
    </row>
    <row r="171" ht="19.35" customHeight="1">
      <c r="A171" s="96" t="n"/>
      <c r="B171" s="108" t="n"/>
      <c r="C171" s="87" t="inlineStr">
        <is>
          <t>Всего по позиции</t>
        </is>
      </c>
      <c r="D171" s="88" t="n"/>
      <c r="E171" s="88" t="n"/>
      <c r="F171" s="100" t="n"/>
      <c r="G171" s="106" t="n"/>
      <c r="H171" s="106" t="n"/>
      <c r="I171" s="113" t="n"/>
      <c r="J171" s="113" t="n"/>
      <c r="K171" s="113" t="n"/>
      <c r="L171" s="114" t="n">
        <v>53227.87</v>
      </c>
      <c r="M171" s="113" t="n"/>
      <c r="N171" s="94" t="n"/>
    </row>
    <row r="172" ht="55.35" customHeight="1">
      <c r="A172" s="87" t="inlineStr">
        <is>
          <t>15</t>
        </is>
      </c>
      <c r="B172" s="91" t="inlineStr">
        <is>
          <t>ФЕР01-02-100-09</t>
        </is>
      </c>
      <c r="C172" s="92" t="inlineStr">
        <is>
          <t>При трелевке на каждые последующие 100 м добавлять: к расценке 01-02-100-03</t>
        </is>
      </c>
      <c r="D172" s="88" t="n"/>
      <c r="E172" s="88" t="n"/>
      <c r="F172" s="93" t="inlineStr">
        <is>
          <t>100 шт</t>
        </is>
      </c>
      <c r="G172" s="94" t="n">
        <v>14.66</v>
      </c>
      <c r="H172" s="95" t="n">
        <v>1</v>
      </c>
      <c r="I172" s="115" t="n">
        <v>14.66</v>
      </c>
      <c r="J172" s="94" t="n"/>
      <c r="K172" s="94" t="n"/>
      <c r="L172" s="94" t="n"/>
      <c r="M172" s="94" t="n"/>
      <c r="N172" s="94" t="n"/>
    </row>
    <row r="173" ht="19.35" customHeight="1">
      <c r="A173" s="96" t="n"/>
      <c r="B173" s="97" t="inlineStr">
        <is>
          <t>1</t>
        </is>
      </c>
      <c r="C173" s="98" t="inlineStr">
        <is>
          <t>ОТ</t>
        </is>
      </c>
      <c r="D173" s="88" t="n"/>
      <c r="E173" s="88" t="n"/>
      <c r="F173" s="99" t="n"/>
      <c r="G173" s="99" t="n"/>
      <c r="H173" s="99" t="n"/>
      <c r="I173" s="100" t="n"/>
      <c r="J173" s="101" t="n">
        <v>93.59999999999999</v>
      </c>
      <c r="K173" s="102" t="n">
        <v>1.2</v>
      </c>
      <c r="L173" s="103" t="n">
        <v>1646.61</v>
      </c>
      <c r="M173" s="101" t="n">
        <v>71.26000000000001</v>
      </c>
      <c r="N173" s="103" t="n">
        <v>117337.43</v>
      </c>
    </row>
    <row r="174" ht="19.35" customHeight="1">
      <c r="A174" s="96" t="n"/>
      <c r="B174" s="97" t="inlineStr">
        <is>
          <t>2</t>
        </is>
      </c>
      <c r="C174" s="98" t="inlineStr">
        <is>
          <t>ЭМ</t>
        </is>
      </c>
      <c r="D174" s="88" t="n"/>
      <c r="E174" s="88" t="n"/>
      <c r="F174" s="99" t="n"/>
      <c r="G174" s="99" t="n"/>
      <c r="H174" s="99" t="n"/>
      <c r="I174" s="100" t="n"/>
      <c r="J174" s="101" t="n">
        <v>531.14</v>
      </c>
      <c r="K174" s="102" t="n">
        <v>1.2</v>
      </c>
      <c r="L174" s="103" t="n">
        <v>9343.809999999999</v>
      </c>
      <c r="M174" s="100" t="n"/>
      <c r="N174" s="100" t="n"/>
    </row>
    <row r="175" ht="19.35" customHeight="1">
      <c r="A175" s="96" t="n"/>
      <c r="B175" s="97" t="inlineStr">
        <is>
          <t>3</t>
        </is>
      </c>
      <c r="C175" s="98" t="inlineStr">
        <is>
          <t>в т.ч. ОТм</t>
        </is>
      </c>
      <c r="D175" s="88" t="n"/>
      <c r="E175" s="88" t="n"/>
      <c r="F175" s="99" t="n"/>
      <c r="G175" s="99" t="n"/>
      <c r="H175" s="99" t="n"/>
      <c r="I175" s="100" t="n"/>
      <c r="J175" s="101" t="n">
        <v>92.88</v>
      </c>
      <c r="K175" s="102" t="n">
        <v>1.2</v>
      </c>
      <c r="L175" s="103" t="n">
        <v>1633.94</v>
      </c>
      <c r="M175" s="101" t="n">
        <v>71.26000000000001</v>
      </c>
      <c r="N175" s="103" t="n">
        <v>116434.56</v>
      </c>
    </row>
    <row r="176" ht="19.35" customHeight="1">
      <c r="A176" s="96" t="n"/>
      <c r="B176" s="104" t="n"/>
      <c r="C176" s="98" t="inlineStr">
        <is>
          <t>ЗТ</t>
        </is>
      </c>
      <c r="D176" s="88" t="n"/>
      <c r="E176" s="88" t="n"/>
      <c r="F176" s="105" t="inlineStr">
        <is>
          <t>чел.-ч</t>
        </is>
      </c>
      <c r="G176" s="120" t="n">
        <v>12</v>
      </c>
      <c r="H176" s="102" t="n">
        <v>1.2</v>
      </c>
      <c r="I176" s="118" t="n">
        <v>211.104</v>
      </c>
      <c r="J176" s="100" t="n"/>
      <c r="K176" s="100" t="n"/>
      <c r="L176" s="100" t="n"/>
      <c r="M176" s="100" t="n"/>
      <c r="N176" s="100" t="n"/>
    </row>
    <row r="177" ht="19.35" customHeight="1">
      <c r="A177" s="96" t="n"/>
      <c r="B177" s="104" t="n"/>
      <c r="C177" s="98" t="inlineStr">
        <is>
          <t>ЗТм</t>
        </is>
      </c>
      <c r="D177" s="88" t="n"/>
      <c r="E177" s="88" t="n"/>
      <c r="F177" s="105" t="inlineStr">
        <is>
          <t>чел.-ч</t>
        </is>
      </c>
      <c r="G177" s="101" t="n">
        <v>6.88</v>
      </c>
      <c r="H177" s="102" t="n">
        <v>1.2</v>
      </c>
      <c r="I177" s="116" t="n">
        <v>121.03296</v>
      </c>
      <c r="J177" s="100" t="n"/>
      <c r="K177" s="100" t="n"/>
      <c r="L177" s="100" t="n"/>
      <c r="M177" s="100" t="n"/>
      <c r="N177" s="100" t="n"/>
    </row>
    <row r="178" ht="19.35" customHeight="1">
      <c r="A178" s="96" t="n"/>
      <c r="B178" s="104" t="n"/>
      <c r="C178" s="98" t="inlineStr">
        <is>
          <t>Итого по расценке</t>
        </is>
      </c>
      <c r="D178" s="88" t="n"/>
      <c r="E178" s="88" t="n"/>
      <c r="F178" s="99" t="n"/>
      <c r="G178" s="106" t="n"/>
      <c r="H178" s="106" t="n"/>
      <c r="I178" s="100" t="n"/>
      <c r="J178" s="101" t="n">
        <v>624.74</v>
      </c>
      <c r="K178" s="100" t="n"/>
      <c r="L178" s="103" t="n">
        <v>10990.42</v>
      </c>
      <c r="M178" s="100" t="n"/>
      <c r="N178" s="107" t="n"/>
    </row>
    <row r="179" ht="19.35" customHeight="1">
      <c r="A179" s="96" t="n"/>
      <c r="B179" s="108" t="n"/>
      <c r="C179" s="98" t="inlineStr">
        <is>
          <t>ФОТ</t>
        </is>
      </c>
      <c r="D179" s="88" t="n"/>
      <c r="E179" s="88" t="n"/>
      <c r="F179" s="99" t="n"/>
      <c r="G179" s="106" t="n"/>
      <c r="H179" s="106" t="n"/>
      <c r="I179" s="100" t="n"/>
      <c r="J179" s="100" t="n"/>
      <c r="K179" s="100" t="n"/>
      <c r="L179" s="103" t="n">
        <v>3280.55</v>
      </c>
      <c r="M179" s="100" t="n"/>
      <c r="N179" s="103" t="n">
        <v>233771.99</v>
      </c>
    </row>
    <row r="180" ht="42" customHeight="1">
      <c r="A180" s="96" t="n"/>
      <c r="B180" s="109" t="inlineStr">
        <is>
          <t>Пр/812-001.4-1</t>
        </is>
      </c>
      <c r="C180" s="98" t="inlineStr">
        <is>
          <t>НР Земляные работы по другим видам работ (подготовительным, сопутствующим, укрепительным)</t>
        </is>
      </c>
      <c r="D180" s="88" t="n"/>
      <c r="E180" s="88" t="n"/>
      <c r="F180" s="105" t="inlineStr">
        <is>
          <t>%</t>
        </is>
      </c>
      <c r="G180" s="110" t="n">
        <v>89</v>
      </c>
      <c r="H180" s="111" t="n"/>
      <c r="I180" s="110" t="n">
        <v>89</v>
      </c>
      <c r="J180" s="100" t="n"/>
      <c r="K180" s="100" t="n"/>
      <c r="L180" s="103" t="n">
        <v>2919.69</v>
      </c>
      <c r="M180" s="100" t="n"/>
      <c r="N180" s="112" t="n">
        <v>208057.07</v>
      </c>
    </row>
    <row r="181" ht="42" customHeight="1">
      <c r="A181" s="96" t="n"/>
      <c r="B181" s="109" t="inlineStr">
        <is>
          <t>Пр/774-001.4</t>
        </is>
      </c>
      <c r="C181" s="98" t="inlineStr">
        <is>
          <t>СП Земляные работы по другим видам работ (подготовительным, сопутствующим, укрепительным)</t>
        </is>
      </c>
      <c r="D181" s="88" t="n"/>
      <c r="E181" s="88" t="n"/>
      <c r="F181" s="105" t="inlineStr">
        <is>
          <t>%</t>
        </is>
      </c>
      <c r="G181" s="110" t="n">
        <v>41</v>
      </c>
      <c r="H181" s="111" t="n"/>
      <c r="I181" s="110" t="n">
        <v>41</v>
      </c>
      <c r="J181" s="100" t="n"/>
      <c r="K181" s="100" t="n"/>
      <c r="L181" s="103" t="n">
        <v>1345.03</v>
      </c>
      <c r="M181" s="100" t="n"/>
      <c r="N181" s="103" t="n">
        <v>95846.52</v>
      </c>
    </row>
    <row r="182" ht="19.35" customHeight="1">
      <c r="A182" s="96" t="n"/>
      <c r="B182" s="108" t="n"/>
      <c r="C182" s="87" t="inlineStr">
        <is>
          <t>Всего по позиции</t>
        </is>
      </c>
      <c r="D182" s="88" t="n"/>
      <c r="E182" s="88" t="n"/>
      <c r="F182" s="100" t="n"/>
      <c r="G182" s="106" t="n"/>
      <c r="H182" s="106" t="n"/>
      <c r="I182" s="113" t="n"/>
      <c r="J182" s="113" t="n"/>
      <c r="K182" s="113" t="n"/>
      <c r="L182" s="114" t="n">
        <v>15255.14</v>
      </c>
      <c r="M182" s="113" t="n"/>
      <c r="N182" s="94" t="n"/>
    </row>
    <row r="183" ht="19.35" customHeight="1">
      <c r="A183" s="121" t="n"/>
      <c r="B183" s="121" t="n"/>
      <c r="C183" s="122" t="inlineStr">
        <is>
          <t>Итого по разделу 1. Вырубка просеки</t>
        </is>
      </c>
      <c r="L183" s="123" t="n">
        <v>721734.8199999999</v>
      </c>
      <c r="M183" s="121" t="n"/>
      <c r="N183" s="124" t="n"/>
    </row>
    <row r="184" ht="19.35" customHeight="1">
      <c r="A184" s="125" t="n"/>
      <c r="B184" s="126" t="n"/>
      <c r="C184" s="127" t="inlineStr">
        <is>
          <t>Итого прямые затраты по разделу</t>
        </is>
      </c>
      <c r="L184" s="128" t="n">
        <v>406459.06</v>
      </c>
      <c r="M184" s="129" t="n"/>
      <c r="N184" s="128" t="n">
        <v>18968497.21</v>
      </c>
    </row>
    <row r="185" ht="19.35" customHeight="1">
      <c r="A185" s="125" t="n"/>
      <c r="B185" s="126" t="n"/>
      <c r="C185" s="127" t="inlineStr">
        <is>
          <t>в том числе</t>
        </is>
      </c>
      <c r="L185" s="128" t="n"/>
      <c r="M185" s="129" t="n"/>
      <c r="N185" s="128" t="n"/>
    </row>
    <row r="186" ht="19.35" customHeight="1">
      <c r="A186" s="125" t="n"/>
      <c r="B186" s="126" t="n"/>
      <c r="C186" s="127" t="inlineStr">
        <is>
          <t>- оплата труда (ОТ)</t>
        </is>
      </c>
      <c r="L186" s="128" t="n">
        <v>207775.39</v>
      </c>
      <c r="M186" s="129" t="n"/>
      <c r="N186" s="128" t="n">
        <v>14806074.32</v>
      </c>
    </row>
    <row r="187" ht="19.35" customHeight="1">
      <c r="A187" s="125" t="n"/>
      <c r="B187" s="126" t="n"/>
      <c r="C187" s="127" t="inlineStr">
        <is>
          <t>- эксплуатация машин и механизмов</t>
        </is>
      </c>
      <c r="L187" s="128" t="n">
        <v>198683.67</v>
      </c>
      <c r="M187" s="129" t="n"/>
      <c r="N187" s="128" t="n">
        <v>4162422.89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эксплуатация машин и механизмов без учета доплат к оплате труда машинистов</t>
        </is>
      </c>
      <c r="L189" s="128" t="n">
        <v>198683.67</v>
      </c>
      <c r="M189" s="129" t="n"/>
      <c r="N189" s="128" t="n">
        <v>4162422.89</v>
      </c>
    </row>
    <row r="190" ht="19.35" customHeight="1">
      <c r="A190" s="125" t="n"/>
      <c r="B190" s="130" t="n"/>
      <c r="C190" s="131" t="inlineStr">
        <is>
          <t>в том числе</t>
        </is>
      </c>
      <c r="L190" s="128" t="n"/>
      <c r="M190" s="129" t="n"/>
      <c r="N190" s="128" t="n"/>
    </row>
    <row r="191" ht="19.35" customHeight="1">
      <c r="A191" s="125" t="n"/>
      <c r="B191" s="130" t="n"/>
      <c r="C191" s="131" t="inlineStr">
        <is>
          <t>оплата труда машинистов (ОТм)</t>
        </is>
      </c>
      <c r="L191" s="128" t="n">
        <v>34744.42</v>
      </c>
      <c r="M191" s="129" t="n"/>
      <c r="N191" s="128" t="n">
        <v>2475887.36</v>
      </c>
    </row>
    <row r="192" ht="19.35" customHeight="1">
      <c r="A192" s="125" t="n"/>
      <c r="B192" s="126" t="n"/>
      <c r="C192" s="127" t="inlineStr">
        <is>
          <t>Итого ФОТ (справочно)</t>
        </is>
      </c>
      <c r="L192" s="128" t="n">
        <v>242519.81</v>
      </c>
      <c r="M192" s="129" t="n"/>
      <c r="N192" s="128" t="n">
        <v>17281961.68</v>
      </c>
    </row>
    <row r="193" ht="19.35" customHeight="1">
      <c r="A193" s="125" t="n"/>
      <c r="B193" s="126" t="n"/>
      <c r="C193" s="127" t="inlineStr">
        <is>
          <t>Итого накладные расходы</t>
        </is>
      </c>
      <c r="L193" s="128" t="n">
        <v>215842.64</v>
      </c>
      <c r="M193" s="129" t="n"/>
      <c r="N193" s="128" t="n">
        <v>15380945.89</v>
      </c>
    </row>
    <row r="194" ht="19.35" customHeight="1">
      <c r="A194" s="125" t="n"/>
      <c r="B194" s="126" t="n"/>
      <c r="C194" s="127" t="inlineStr">
        <is>
          <t>Итого сметная прибыль</t>
        </is>
      </c>
      <c r="L194" s="128" t="n">
        <v>99433.12</v>
      </c>
      <c r="M194" s="129" t="n"/>
      <c r="N194" s="128" t="n">
        <v>7085604.28</v>
      </c>
    </row>
    <row r="195" ht="19.35" customHeight="1">
      <c r="A195" s="125" t="n"/>
      <c r="B195" s="132" t="n"/>
      <c r="C195" s="133" t="inlineStr">
        <is>
          <t>Итого по разделу</t>
        </is>
      </c>
      <c r="L195" s="123" t="n">
        <v>721734.8199999999</v>
      </c>
      <c r="M195" s="134" t="n"/>
      <c r="N195" s="123" t="n">
        <v>41435047.38</v>
      </c>
    </row>
    <row r="196" ht="19.35" customHeight="1">
      <c r="A196" s="125" t="n"/>
      <c r="B196" s="130" t="n"/>
      <c r="C196" s="131" t="inlineStr">
        <is>
          <t>Справочно</t>
        </is>
      </c>
      <c r="L196" s="128" t="n"/>
      <c r="M196" s="129" t="n"/>
      <c r="N196" s="128" t="n"/>
    </row>
    <row r="197" ht="19.35" customHeight="1">
      <c r="A197" s="125" t="n"/>
      <c r="B197" s="126" t="n"/>
      <c r="C197" s="131" t="inlineStr">
        <is>
          <t>затраты труда рабочих</t>
        </is>
      </c>
      <c r="I197" s="135" t="n">
        <v>24609.33648</v>
      </c>
      <c r="J197" s="136" t="n"/>
      <c r="K197" s="136" t="n"/>
      <c r="L197" s="129" t="n"/>
      <c r="M197" s="129" t="n"/>
      <c r="N197" s="129" t="n"/>
    </row>
    <row r="198" ht="19.35" customHeight="1">
      <c r="A198" s="125" t="n"/>
      <c r="B198" s="126" t="n"/>
      <c r="C198" s="131" t="inlineStr">
        <is>
          <t>затраты труда машинистов</t>
        </is>
      </c>
      <c r="I198" s="135" t="n">
        <v>2573.62188</v>
      </c>
      <c r="J198" s="136" t="n"/>
      <c r="K198" s="136" t="n"/>
      <c r="L198" s="129" t="n"/>
      <c r="M198" s="129" t="n"/>
      <c r="N198" s="129" t="n"/>
    </row>
    <row r="199" ht="19.35" customHeight="1">
      <c r="A199" s="137" t="n"/>
      <c r="B199" s="138" t="n"/>
      <c r="C199" s="139" t="inlineStr">
        <is>
          <t>ВСЕГО по смете</t>
        </is>
      </c>
      <c r="D199" s="140" t="n"/>
      <c r="E199" s="140" t="n"/>
      <c r="F199" s="141" t="n"/>
      <c r="G199" s="141" t="n"/>
      <c r="H199" s="141" t="n"/>
      <c r="I199" s="141" t="n"/>
      <c r="J199" s="141" t="n"/>
      <c r="K199" s="141" t="n"/>
      <c r="L199" s="142" t="n"/>
      <c r="M199" s="141" t="n"/>
      <c r="N199" s="143" t="n"/>
    </row>
    <row r="200" ht="19.35" customHeight="1">
      <c r="A200" s="125" t="n"/>
      <c r="B200" s="132" t="n"/>
      <c r="C200" s="133" t="inlineStr">
        <is>
          <t>Итого по всем разделам</t>
        </is>
      </c>
      <c r="L200" s="123" t="n">
        <v>721734.8199999999</v>
      </c>
      <c r="M200" s="124" t="n"/>
      <c r="N200" s="123" t="n"/>
    </row>
    <row r="201" ht="19.35" customHeight="1">
      <c r="A201" s="125" t="n"/>
      <c r="B201" s="126" t="n"/>
      <c r="C201" s="127" t="inlineStr">
        <is>
          <t>ВСЕГО строительные работы</t>
        </is>
      </c>
      <c r="L201" s="128" t="n">
        <v>721734.8199999999</v>
      </c>
      <c r="M201" s="129" t="n"/>
      <c r="N201" s="128" t="n">
        <v>41435047.38</v>
      </c>
    </row>
    <row r="202" ht="19.35" customHeight="1">
      <c r="A202" s="125" t="n"/>
      <c r="B202" s="130" t="n"/>
      <c r="C202" s="131" t="inlineStr">
        <is>
          <t>в том числе</t>
        </is>
      </c>
      <c r="L202" s="128" t="n"/>
      <c r="M202" s="129" t="n"/>
      <c r="N202" s="128" t="n"/>
    </row>
    <row r="203" ht="19.35" customHeight="1">
      <c r="A203" s="125" t="n"/>
      <c r="B203" s="130" t="n"/>
      <c r="C203" s="131" t="inlineStr">
        <is>
          <t>всего прямые затраты</t>
        </is>
      </c>
      <c r="L203" s="128" t="n">
        <v>406459.06</v>
      </c>
      <c r="M203" s="129" t="n"/>
      <c r="N203" s="128" t="n">
        <v>18968497.21</v>
      </c>
    </row>
    <row r="204" ht="19.35" customHeight="1">
      <c r="A204" s="125" t="n"/>
      <c r="B204" s="130" t="n"/>
      <c r="C204" s="131" t="inlineStr">
        <is>
          <t>в том числе</t>
        </is>
      </c>
      <c r="L204" s="128" t="n"/>
      <c r="M204" s="129" t="n"/>
      <c r="N204" s="128" t="n"/>
    </row>
    <row r="205" ht="19.35" customHeight="1">
      <c r="A205" s="125" t="n"/>
      <c r="B205" s="130" t="n"/>
      <c r="C205" s="131" t="inlineStr">
        <is>
          <t>- оплата труда (ОТ)</t>
        </is>
      </c>
      <c r="L205" s="128" t="n">
        <v>207775.39</v>
      </c>
      <c r="M205" s="129" t="n"/>
      <c r="N205" s="128" t="n">
        <v>14806074.32</v>
      </c>
    </row>
    <row r="206" ht="19.35" customHeight="1">
      <c r="A206" s="125" t="n"/>
      <c r="B206" s="130" t="n"/>
      <c r="C206" s="131" t="inlineStr">
        <is>
          <t>- эксплуатация машин и механизмов</t>
        </is>
      </c>
      <c r="L206" s="128" t="n">
        <v>198683.67</v>
      </c>
      <c r="M206" s="129" t="n"/>
      <c r="N206" s="128" t="n">
        <v>4162422.89</v>
      </c>
    </row>
    <row r="207" ht="19.35" customHeight="1">
      <c r="A207" s="125" t="n"/>
      <c r="B207" s="130" t="n"/>
      <c r="C207" s="131" t="inlineStr">
        <is>
          <t>в т.ч. эксплуатация машин и механизмов без учета доплат к оплате труда машинистов</t>
        </is>
      </c>
      <c r="L207" s="128" t="n">
        <v>198683.67</v>
      </c>
      <c r="M207" s="129" t="n"/>
      <c r="N207" s="128" t="n">
        <v>4162422.89</v>
      </c>
    </row>
    <row r="208" ht="19.35" customHeight="1">
      <c r="A208" s="125" t="n"/>
      <c r="B208" s="130" t="n"/>
      <c r="C208" s="131" t="inlineStr">
        <is>
          <t>- в т.ч. оплата труда машинистов (ОТм)</t>
        </is>
      </c>
      <c r="L208" s="128" t="n">
        <v>34744.42</v>
      </c>
      <c r="M208" s="129" t="n"/>
      <c r="N208" s="128" t="n">
        <v>2475887.36</v>
      </c>
    </row>
    <row r="209" ht="19.35" customHeight="1">
      <c r="A209" s="125" t="n"/>
      <c r="B209" s="130" t="n"/>
      <c r="C209" s="131" t="inlineStr">
        <is>
          <t>всего ФОТ (справочно)</t>
        </is>
      </c>
      <c r="L209" s="128" t="n">
        <v>242519.81</v>
      </c>
      <c r="M209" s="129" t="n"/>
      <c r="N209" s="128" t="n">
        <v>17281961.68</v>
      </c>
    </row>
    <row r="210" ht="19.35" customHeight="1">
      <c r="A210" s="125" t="n"/>
      <c r="B210" s="130" t="n"/>
      <c r="C210" s="131" t="inlineStr">
        <is>
          <t>всего накладные расходы</t>
        </is>
      </c>
      <c r="L210" s="128" t="n">
        <v>215842.64</v>
      </c>
      <c r="M210" s="129" t="n"/>
      <c r="N210" s="128" t="n">
        <v>15380945.89</v>
      </c>
    </row>
    <row r="211" ht="19.35" customHeight="1">
      <c r="A211" s="125" t="n"/>
      <c r="B211" s="130" t="n"/>
      <c r="C211" s="131" t="inlineStr">
        <is>
          <t>всего сметная прибыль</t>
        </is>
      </c>
      <c r="L211" s="128" t="n">
        <v>99433.12</v>
      </c>
      <c r="M211" s="129" t="n"/>
      <c r="N211" s="128" t="n">
        <v>7085604.28</v>
      </c>
    </row>
    <row r="212" ht="19.35" customHeight="1">
      <c r="A212" s="125" t="n"/>
      <c r="B212" s="132" t="n"/>
      <c r="C212" s="133" t="inlineStr">
        <is>
          <t>ВСЕГО по смете</t>
        </is>
      </c>
      <c r="L212" s="123" t="n">
        <v>721734.8199999999</v>
      </c>
      <c r="M212" s="124" t="n"/>
      <c r="N212" s="123" t="n">
        <v>41435047.38</v>
      </c>
    </row>
    <row r="213" ht="19.35" customHeight="1">
      <c r="A213" s="125" t="n"/>
      <c r="B213" s="130" t="n"/>
      <c r="C213" s="131" t="inlineStr">
        <is>
          <t>Всего прямые затраты</t>
        </is>
      </c>
      <c r="L213" s="128" t="n">
        <v>406459.06</v>
      </c>
      <c r="M213" s="129" t="n"/>
      <c r="N213" s="128" t="n">
        <v>18968497.21</v>
      </c>
    </row>
    <row r="214" ht="19.35" customHeight="1">
      <c r="A214" s="125" t="n"/>
      <c r="B214" s="130" t="n"/>
      <c r="C214" s="131" t="inlineStr">
        <is>
          <t>в том числе</t>
        </is>
      </c>
      <c r="L214" s="128" t="n"/>
      <c r="M214" s="129" t="n"/>
      <c r="N214" s="128" t="n"/>
    </row>
    <row r="215" ht="19.35" customHeight="1">
      <c r="A215" s="125" t="n"/>
      <c r="B215" s="130" t="n"/>
      <c r="C215" s="131" t="inlineStr">
        <is>
          <t>- оплата труда рабочих (ОТ)</t>
        </is>
      </c>
      <c r="L215" s="128" t="n">
        <v>207775.39</v>
      </c>
      <c r="M215" s="129" t="n"/>
      <c r="N215" s="128" t="n">
        <v>14806074.32</v>
      </c>
    </row>
    <row r="216" ht="19.35" customHeight="1">
      <c r="A216" s="125" t="n"/>
      <c r="B216" s="130" t="n"/>
      <c r="C216" s="131" t="inlineStr">
        <is>
          <t>- эксплуатация машин и механизмов</t>
        </is>
      </c>
      <c r="L216" s="128" t="n">
        <v>198683.67</v>
      </c>
      <c r="M216" s="129" t="n"/>
      <c r="N216" s="128" t="n">
        <v>4162422.89</v>
      </c>
    </row>
    <row r="217" ht="19.35" customHeight="1">
      <c r="A217" s="125" t="n"/>
      <c r="B217" s="130" t="n"/>
      <c r="C217" s="131" t="inlineStr">
        <is>
          <t>в т.ч. эксплуатация машин и механизмов без учета доплат к оплате труда машинистов</t>
        </is>
      </c>
      <c r="L217" s="128" t="n">
        <v>198683.67</v>
      </c>
      <c r="M217" s="129" t="n"/>
      <c r="N217" s="128" t="n">
        <v>4162422.89</v>
      </c>
    </row>
    <row r="218" ht="19.35" customHeight="1">
      <c r="A218" s="125" t="n"/>
      <c r="B218" s="130" t="n"/>
      <c r="C218" s="131" t="inlineStr">
        <is>
          <t>- в т.ч. оплата труда машинистов (ОТм)</t>
        </is>
      </c>
      <c r="L218" s="128" t="n">
        <v>34744.42</v>
      </c>
      <c r="M218" s="129" t="n"/>
      <c r="N218" s="128" t="n">
        <v>2475887.36</v>
      </c>
    </row>
    <row r="219" ht="19.35" customHeight="1">
      <c r="A219" s="125" t="n"/>
      <c r="B219" s="130" t="n"/>
      <c r="C219" s="131" t="inlineStr">
        <is>
          <t>Всего ФОТ (справочно)</t>
        </is>
      </c>
      <c r="L219" s="128" t="n">
        <v>242519.81</v>
      </c>
      <c r="M219" s="129" t="n"/>
      <c r="N219" s="128" t="n">
        <v>17281961.68</v>
      </c>
    </row>
    <row r="220" ht="19.35" customHeight="1">
      <c r="A220" s="125" t="n"/>
      <c r="B220" s="130" t="n"/>
      <c r="C220" s="131" t="inlineStr">
        <is>
          <t>Всего накладные расходы</t>
        </is>
      </c>
      <c r="L220" s="128" t="n">
        <v>215842.64</v>
      </c>
      <c r="M220" s="129" t="n"/>
      <c r="N220" s="128" t="n">
        <v>15380945.89</v>
      </c>
    </row>
    <row r="221" ht="19.35" customHeight="1">
      <c r="A221" s="125" t="n"/>
      <c r="B221" s="130" t="n"/>
      <c r="C221" s="131" t="inlineStr">
        <is>
          <t>Всего сметная прибыль</t>
        </is>
      </c>
      <c r="L221" s="128" t="n">
        <v>99433.12</v>
      </c>
      <c r="M221" s="129" t="n"/>
      <c r="N221" s="128" t="n">
        <v>7085604.28</v>
      </c>
    </row>
    <row r="222" ht="19.35" customHeight="1">
      <c r="A222" s="125" t="n"/>
      <c r="B222" s="130" t="n"/>
      <c r="C222" s="131" t="inlineStr">
        <is>
          <t>Справочно</t>
        </is>
      </c>
      <c r="L222" s="128" t="n"/>
      <c r="M222" s="129" t="n"/>
      <c r="N222" s="128" t="n"/>
    </row>
    <row r="223" ht="19.35" customHeight="1">
      <c r="A223" s="125" t="n"/>
      <c r="B223" s="126" t="n"/>
      <c r="C223" s="131" t="inlineStr">
        <is>
          <t>затраты труда рабочих</t>
        </is>
      </c>
      <c r="I223" s="135" t="n">
        <v>24609.33648</v>
      </c>
      <c r="J223" s="136" t="n"/>
      <c r="K223" s="136" t="n"/>
      <c r="L223" s="129" t="n"/>
      <c r="M223" s="129" t="n"/>
      <c r="N223" s="129" t="n"/>
    </row>
    <row r="224" ht="19.35" customHeight="1">
      <c r="A224" s="125" t="n"/>
      <c r="B224" s="126" t="n"/>
      <c r="C224" s="131" t="inlineStr">
        <is>
          <t>затраты труда машинистов</t>
        </is>
      </c>
      <c r="I224" s="135" t="n">
        <v>2573.62188</v>
      </c>
      <c r="J224" s="136" t="n"/>
      <c r="K224" s="136" t="n"/>
      <c r="L224" s="129" t="n"/>
      <c r="M224" s="129" t="n"/>
      <c r="N224" s="129" t="n"/>
    </row>
    <row r="225" ht="19.35" customHeight="1">
      <c r="A225" s="125" t="n"/>
      <c r="B225" s="144" t="n"/>
      <c r="C225" s="144" t="n"/>
      <c r="D225" s="122" t="n"/>
      <c r="E225" s="122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</row>
    <row r="226" ht="19.35" customHeight="1">
      <c r="A226" s="145" t="inlineStr">
        <is>
          <t>Составил: ______________________________________/  Григорова И. А. /</t>
        </is>
      </c>
    </row>
    <row r="227" ht="19.35" customHeight="1">
      <c r="A227" s="145" t="n"/>
      <c r="B227" s="145" t="n"/>
      <c r="C227" s="146" t="inlineStr">
        <is>
          <t>должность, подпись (инициалы, фамилия)</t>
        </is>
      </c>
      <c r="G227" s="147" t="n"/>
      <c r="H227" s="147" t="n"/>
      <c r="I227" s="147" t="n"/>
      <c r="J227" s="145" t="n"/>
      <c r="K227" s="145" t="n"/>
      <c r="L227" s="145" t="n"/>
      <c r="M227" s="145" t="n"/>
      <c r="N227" s="145" t="n"/>
    </row>
    <row r="228" ht="19.35" customHeight="1">
      <c r="A228" s="145" t="inlineStr">
        <is>
          <t>Проверил: ______________________________________ /  Черкасов А. В. /</t>
        </is>
      </c>
    </row>
    <row r="229" ht="19.35" customHeight="1">
      <c r="A229" s="4" t="n"/>
      <c r="B229" s="4" t="n"/>
      <c r="C229" s="146" t="inlineStr">
        <is>
          <t>должность, подпись (инициалы, фамилия)</t>
        </is>
      </c>
      <c r="G229" s="147" t="n"/>
      <c r="H229" s="147" t="n"/>
      <c r="I229" s="147" t="n"/>
      <c r="J229" s="4" t="n"/>
      <c r="K229" s="4" t="n"/>
      <c r="L229" s="4" t="n"/>
      <c r="M229" s="4" t="n"/>
      <c r="N229" s="4" t="n"/>
    </row>
  </sheetData>
  <mergeCells count="239">
    <mergeCell ref="C44:E44"/>
    <mergeCell ref="A17:G17"/>
    <mergeCell ref="C212:K212"/>
    <mergeCell ref="H13:N13"/>
    <mergeCell ref="C142:E142"/>
    <mergeCell ref="C80:E80"/>
    <mergeCell ref="A30:N30"/>
    <mergeCell ref="C129:E129"/>
    <mergeCell ref="C198:H198"/>
    <mergeCell ref="A19:G19"/>
    <mergeCell ref="C214:K214"/>
    <mergeCell ref="H15:N15"/>
    <mergeCell ref="C51:E51"/>
    <mergeCell ref="C95:E95"/>
    <mergeCell ref="C60:E60"/>
    <mergeCell ref="C29:G29"/>
    <mergeCell ref="C222:K222"/>
    <mergeCell ref="C71:E71"/>
    <mergeCell ref="C123:E123"/>
    <mergeCell ref="C207:K207"/>
    <mergeCell ref="C181:E181"/>
    <mergeCell ref="C91:E91"/>
    <mergeCell ref="C224:H224"/>
    <mergeCell ref="N39:N40"/>
    <mergeCell ref="C165:E165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216:K216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C168:E168"/>
    <mergeCell ref="C218:K218"/>
    <mergeCell ref="F5:N5"/>
    <mergeCell ref="M39:M40"/>
    <mergeCell ref="C180:E180"/>
    <mergeCell ref="C118:E118"/>
    <mergeCell ref="C75:E75"/>
    <mergeCell ref="C84:E84"/>
    <mergeCell ref="C133:E133"/>
    <mergeCell ref="C127:E127"/>
    <mergeCell ref="C167:E167"/>
    <mergeCell ref="C202:K202"/>
    <mergeCell ref="C211:K211"/>
    <mergeCell ref="C176:E176"/>
    <mergeCell ref="C114:E114"/>
    <mergeCell ref="C59:E59"/>
    <mergeCell ref="C192:K192"/>
    <mergeCell ref="C130:E130"/>
    <mergeCell ref="C223:H223"/>
    <mergeCell ref="C182:E182"/>
    <mergeCell ref="C46:E46"/>
    <mergeCell ref="C201:K201"/>
    <mergeCell ref="C169:E169"/>
    <mergeCell ref="C188:K188"/>
    <mergeCell ref="H14:N14"/>
    <mergeCell ref="C178:E178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61:E161"/>
    <mergeCell ref="C170:E170"/>
    <mergeCell ref="A21:N21"/>
    <mergeCell ref="C131:E131"/>
    <mergeCell ref="C87:E87"/>
    <mergeCell ref="C145:E145"/>
    <mergeCell ref="C189:K189"/>
    <mergeCell ref="C154:E154"/>
    <mergeCell ref="C227:F227"/>
    <mergeCell ref="F4:N4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C215:K215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63:E163"/>
    <mergeCell ref="F2:N2"/>
    <mergeCell ref="C115:E115"/>
    <mergeCell ref="C229:F229"/>
    <mergeCell ref="A25:N25"/>
    <mergeCell ref="L33:M33"/>
    <mergeCell ref="C135:E135"/>
    <mergeCell ref="C150:E150"/>
    <mergeCell ref="C219:K219"/>
    <mergeCell ref="C144:E144"/>
    <mergeCell ref="C122:E122"/>
    <mergeCell ref="C158:E158"/>
    <mergeCell ref="C67:E67"/>
    <mergeCell ref="C209:K209"/>
    <mergeCell ref="C72:E72"/>
    <mergeCell ref="C109:E109"/>
    <mergeCell ref="L35:M35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20:K220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64:E64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21:K221"/>
    <mergeCell ref="C177:E177"/>
    <mergeCell ref="C41:E41"/>
    <mergeCell ref="C134:E134"/>
    <mergeCell ref="C146:E146"/>
    <mergeCell ref="C93:E93"/>
    <mergeCell ref="C124:E124"/>
    <mergeCell ref="C164:E164"/>
    <mergeCell ref="C196:K196"/>
    <mergeCell ref="J10:N10"/>
    <mergeCell ref="A226:N226"/>
    <mergeCell ref="C56:E56"/>
    <mergeCell ref="L37:M37"/>
    <mergeCell ref="C90:E90"/>
    <mergeCell ref="C105:E105"/>
    <mergeCell ref="C139:E139"/>
    <mergeCell ref="C148:E148"/>
    <mergeCell ref="H18:N18"/>
    <mergeCell ref="B39:B40"/>
    <mergeCell ref="J9:N9"/>
    <mergeCell ref="C138:E138"/>
    <mergeCell ref="C213:K213"/>
    <mergeCell ref="C76:E76"/>
    <mergeCell ref="C120:E120"/>
    <mergeCell ref="C132:E132"/>
    <mergeCell ref="C110:E110"/>
    <mergeCell ref="A228:N228"/>
    <mergeCell ref="A8:C8"/>
    <mergeCell ref="C119:E119"/>
    <mergeCell ref="A15:G15"/>
    <mergeCell ref="C82:E82"/>
    <mergeCell ref="C174:E174"/>
    <mergeCell ref="C149:E149"/>
    <mergeCell ref="A10:C10"/>
    <mergeCell ref="C66:E66"/>
    <mergeCell ref="C208:K208"/>
    <mergeCell ref="C53:E53"/>
    <mergeCell ref="C102:E102"/>
    <mergeCell ref="C186:K186"/>
    <mergeCell ref="C217:K217"/>
    <mergeCell ref="C111:E111"/>
    <mergeCell ref="A9:C9"/>
    <mergeCell ref="C86:E86"/>
    <mergeCell ref="C179:E179"/>
    <mergeCell ref="A42:N42"/>
    <mergeCell ref="C68:E68"/>
    <mergeCell ref="C83:E83"/>
    <mergeCell ref="C108:E108"/>
    <mergeCell ref="C166:E166"/>
    <mergeCell ref="C210:K210"/>
    <mergeCell ref="C160:E160"/>
    <mergeCell ref="C175:E175"/>
    <mergeCell ref="C58:E58"/>
    <mergeCell ref="L34:M34"/>
    <mergeCell ref="A11:C11"/>
    <mergeCell ref="A22:N22"/>
    <mergeCell ref="C191:K191"/>
    <mergeCell ref="C45:E45"/>
    <mergeCell ref="C97:E97"/>
    <mergeCell ref="G39:I39"/>
    <mergeCell ref="C187:K187"/>
    <mergeCell ref="C197:H197"/>
    <mergeCell ref="C184:K184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98" min="0" max="16383" man="1"/>
  </rowBreaks>
</worksheet>
</file>

<file path=xl/worksheets/sheet22.xml><?xml version="1.0" encoding="utf-8"?>
<worksheet xmlns="http://schemas.openxmlformats.org/spreadsheetml/2006/main">
  <sheetPr>
    <outlinePr summaryBelow="1" summaryRight="1"/>
    <pageSetUpPr autoPageBreaks="0" fitToPage="0"/>
  </sheetPr>
  <dimension ref="A1:N162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8554687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02-33-20</t>
        </is>
      </c>
    </row>
    <row r="25" ht="19.35" customHeight="1">
      <c r="A25" s="56" t="inlineStr">
        <is>
          <t>33 ВЛ 500 кВ Зейская ГЭС - Амурская №2. Ушумунское уч. л-во Магдагачинского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2017.2</v>
      </c>
      <c r="M31" s="65" t="n">
        <v>28.31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4639.56</v>
      </c>
      <c r="E32" s="72" t="inlineStr">
        <is>
          <t>(</t>
        </is>
      </c>
      <c r="F32" s="71" t="n">
        <v>65.11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3376.69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4639.56</v>
      </c>
      <c r="E34" s="72" t="inlineStr">
        <is>
          <t>(</t>
        </is>
      </c>
      <c r="F34" s="78" t="n">
        <v>65.11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334-360,361-364,365-366,368-437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80.73</v>
      </c>
      <c r="H44" s="95" t="n">
        <v>1</v>
      </c>
      <c r="I44" s="115" t="n">
        <v>80.73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3" t="n">
        <v>8702.559999999999</v>
      </c>
      <c r="M46" s="101" t="n">
        <v>71.26000000000001</v>
      </c>
      <c r="N46" s="103" t="n">
        <v>620144.4300000001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55" t="n">
        <v>1038.51072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3" t="n">
        <v>8702.559999999999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3" t="n">
        <v>8702.559999999999</v>
      </c>
      <c r="M49" s="100" t="n"/>
      <c r="N49" s="103" t="n">
        <v>620144.4300000001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3" t="n">
        <v>7745.28</v>
      </c>
      <c r="M50" s="100" t="n"/>
      <c r="N50" s="112" t="n">
        <v>551928.54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3" t="n">
        <v>3568.05</v>
      </c>
      <c r="M51" s="100" t="n"/>
      <c r="N51" s="103" t="n">
        <v>254259.22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4" t="n">
        <v>20015.89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38.27</v>
      </c>
      <c r="H53" s="95" t="n">
        <v>1</v>
      </c>
      <c r="I53" s="115" t="n">
        <v>38.27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3" t="n">
        <v>11884.03</v>
      </c>
      <c r="M55" s="101" t="n">
        <v>71.26000000000001</v>
      </c>
      <c r="N55" s="103" t="n">
        <v>846855.98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55" t="n">
        <v>1418.13312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3" t="n">
        <v>11884.03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3" t="n">
        <v>11884.03</v>
      </c>
      <c r="M58" s="100" t="n"/>
      <c r="N58" s="103" t="n">
        <v>846855.98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3" t="n">
        <v>10576.79</v>
      </c>
      <c r="M59" s="100" t="n"/>
      <c r="N59" s="112" t="n">
        <v>753701.8199999999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3" t="n">
        <v>4872.45</v>
      </c>
      <c r="M60" s="100" t="n"/>
      <c r="N60" s="103" t="n">
        <v>347210.95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4" t="n">
        <v>27333.27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12.75</v>
      </c>
      <c r="H62" s="95" t="n">
        <v>1</v>
      </c>
      <c r="I62" s="115" t="n">
        <v>12.75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3" t="n">
        <v>4974.7</v>
      </c>
      <c r="M64" s="101" t="n">
        <v>71.26000000000001</v>
      </c>
      <c r="N64" s="103" t="n">
        <v>354497.12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01" t="n">
        <v>593.64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3" t="n">
        <v>4974.7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3" t="n">
        <v>4974.7</v>
      </c>
      <c r="M67" s="100" t="n"/>
      <c r="N67" s="103" t="n">
        <v>354497.12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3" t="n">
        <v>4427.48</v>
      </c>
      <c r="M68" s="100" t="n"/>
      <c r="N68" s="112" t="n">
        <v>315502.44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3" t="n">
        <v>2039.63</v>
      </c>
      <c r="M69" s="100" t="n"/>
      <c r="N69" s="103" t="n">
        <v>145343.82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4" t="n">
        <v>11441.81</v>
      </c>
      <c r="M70" s="113" t="n"/>
      <c r="N70" s="94" t="n"/>
    </row>
    <row r="71" ht="42" customHeight="1">
      <c r="A71" s="87" t="inlineStr">
        <is>
          <t>4</t>
        </is>
      </c>
      <c r="B71" s="91" t="inlineStr">
        <is>
          <t>ФЕР01-02-101-07</t>
        </is>
      </c>
      <c r="C71" s="92" t="inlineStr">
        <is>
          <t>Разделка древесины мягких пород, полученной от валки леса, диаметр стволов: более 32 см</t>
        </is>
      </c>
      <c r="D71" s="88" t="n"/>
      <c r="E71" s="88" t="n"/>
      <c r="F71" s="93" t="inlineStr">
        <is>
          <t>100 деревьев</t>
        </is>
      </c>
      <c r="G71" s="94" t="n">
        <v>0.95</v>
      </c>
      <c r="H71" s="95" t="n">
        <v>1</v>
      </c>
      <c r="I71" s="115" t="n">
        <v>0.95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686.67</v>
      </c>
      <c r="K73" s="148" t="n">
        <v>0.96</v>
      </c>
      <c r="L73" s="101" t="n">
        <v>626.24</v>
      </c>
      <c r="M73" s="101" t="n">
        <v>71.26000000000001</v>
      </c>
      <c r="N73" s="103" t="n">
        <v>44625.86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80.5</v>
      </c>
      <c r="H74" s="148" t="n">
        <v>0.96</v>
      </c>
      <c r="I74" s="118" t="n">
        <v>73.416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686.67</v>
      </c>
      <c r="K75" s="100" t="n"/>
      <c r="L75" s="101" t="n">
        <v>626.24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1" t="n">
        <v>626.24</v>
      </c>
      <c r="M76" s="100" t="n"/>
      <c r="N76" s="103" t="n">
        <v>44625.86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557.35</v>
      </c>
      <c r="M77" s="100" t="n"/>
      <c r="N77" s="112" t="n">
        <v>39717.02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256.76</v>
      </c>
      <c r="M78" s="100" t="n"/>
      <c r="N78" s="103" t="n">
        <v>18296.6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4" t="n">
        <v>1440.35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ФЕР01-02-101-09</t>
        </is>
      </c>
      <c r="C80" s="92" t="inlineStr">
        <is>
          <t>Разделка древесины твердых пород и лиственницы, полученной от валки леса, диаметр стволов: до 16 см</t>
        </is>
      </c>
      <c r="D80" s="88" t="n"/>
      <c r="E80" s="88" t="n"/>
      <c r="F80" s="93" t="inlineStr">
        <is>
          <t>100 деревьев</t>
        </is>
      </c>
      <c r="G80" s="94" t="n">
        <v>5.28</v>
      </c>
      <c r="H80" s="95" t="n">
        <v>1</v>
      </c>
      <c r="I80" s="115" t="n">
        <v>5.28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131.57</v>
      </c>
      <c r="K82" s="148" t="n">
        <v>0.96</v>
      </c>
      <c r="L82" s="101" t="n">
        <v>666.9</v>
      </c>
      <c r="M82" s="101" t="n">
        <v>71.26000000000001</v>
      </c>
      <c r="N82" s="103" t="n">
        <v>47523.29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15.7</v>
      </c>
      <c r="H83" s="148" t="n">
        <v>0.96</v>
      </c>
      <c r="I83" s="116" t="n">
        <v>79.58016000000001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131.57</v>
      </c>
      <c r="K84" s="100" t="n"/>
      <c r="L84" s="101" t="n">
        <v>666.9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1" t="n">
        <v>666.9</v>
      </c>
      <c r="M85" s="100" t="n"/>
      <c r="N85" s="103" t="n">
        <v>47523.29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593.54</v>
      </c>
      <c r="M86" s="100" t="n"/>
      <c r="N86" s="112" t="n">
        <v>42295.73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273.43</v>
      </c>
      <c r="M87" s="100" t="n"/>
      <c r="N87" s="103" t="n">
        <v>19484.55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4" t="n">
        <v>1533.87</v>
      </c>
      <c r="M88" s="113" t="n"/>
      <c r="N88" s="94" t="n"/>
    </row>
    <row r="89" ht="55.35" customHeight="1">
      <c r="A89" s="87" t="inlineStr">
        <is>
          <t>6</t>
        </is>
      </c>
      <c r="B89" s="91" t="inlineStr">
        <is>
          <t>ФЕР01-02-101-12</t>
        </is>
      </c>
      <c r="C89" s="92" t="inlineStr">
        <is>
          <t>Разделка древесины твердых пород и лиственницы, полученной от валки леса, диаметр стволов: до 28 см</t>
        </is>
      </c>
      <c r="D89" s="88" t="n"/>
      <c r="E89" s="88" t="n"/>
      <c r="F89" s="93" t="inlineStr">
        <is>
          <t>100 деревьев</t>
        </is>
      </c>
      <c r="G89" s="94" t="n">
        <v>2.58</v>
      </c>
      <c r="H89" s="95" t="n">
        <v>1</v>
      </c>
      <c r="I89" s="115" t="n">
        <v>2.58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384.64</v>
      </c>
      <c r="K91" s="148" t="n">
        <v>0.96</v>
      </c>
      <c r="L91" s="101" t="n">
        <v>952.6799999999999</v>
      </c>
      <c r="M91" s="101" t="n">
        <v>71.26000000000001</v>
      </c>
      <c r="N91" s="103" t="n">
        <v>67887.98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17" t="n">
        <v>45.9</v>
      </c>
      <c r="H92" s="148" t="n">
        <v>0.96</v>
      </c>
      <c r="I92" s="116" t="n">
        <v>113.68512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6" t="n"/>
      <c r="H93" s="106" t="n"/>
      <c r="I93" s="100" t="n"/>
      <c r="J93" s="101" t="n">
        <v>384.64</v>
      </c>
      <c r="K93" s="100" t="n"/>
      <c r="L93" s="101" t="n">
        <v>952.6799999999999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88" t="n"/>
      <c r="E94" s="88" t="n"/>
      <c r="F94" s="99" t="n"/>
      <c r="G94" s="106" t="n"/>
      <c r="H94" s="106" t="n"/>
      <c r="I94" s="100" t="n"/>
      <c r="J94" s="100" t="n"/>
      <c r="K94" s="100" t="n"/>
      <c r="L94" s="101" t="n">
        <v>952.6799999999999</v>
      </c>
      <c r="M94" s="100" t="n"/>
      <c r="N94" s="103" t="n">
        <v>67887.98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847.89</v>
      </c>
      <c r="M95" s="100" t="n"/>
      <c r="N95" s="112" t="n">
        <v>60420.3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390.6</v>
      </c>
      <c r="M96" s="100" t="n"/>
      <c r="N96" s="103" t="n">
        <v>27834.07</v>
      </c>
    </row>
    <row r="97" ht="19.35" customHeight="1">
      <c r="A97" s="96" t="n"/>
      <c r="B97" s="108" t="n"/>
      <c r="C97" s="87" t="inlineStr">
        <is>
          <t>Всего по позиции</t>
        </is>
      </c>
      <c r="D97" s="88" t="n"/>
      <c r="E97" s="88" t="n"/>
      <c r="F97" s="100" t="n"/>
      <c r="G97" s="106" t="n"/>
      <c r="H97" s="106" t="n"/>
      <c r="I97" s="113" t="n"/>
      <c r="J97" s="113" t="n"/>
      <c r="K97" s="113" t="n"/>
      <c r="L97" s="114" t="n">
        <v>2191.17</v>
      </c>
      <c r="M97" s="113" t="n"/>
      <c r="N97" s="94" t="n"/>
    </row>
    <row r="98" ht="55.35" customHeight="1">
      <c r="A98" s="87" t="inlineStr">
        <is>
          <t>7</t>
        </is>
      </c>
      <c r="B98" s="91" t="inlineStr">
        <is>
          <t>ФЕР01-02-101-13</t>
        </is>
      </c>
      <c r="C98" s="92" t="inlineStr">
        <is>
          <t>Разделка древесины твердых пород и лиственницы, полученной от валки леса, диаметр стволов: до 32 см</t>
        </is>
      </c>
      <c r="D98" s="88" t="n"/>
      <c r="E98" s="88" t="n"/>
      <c r="F98" s="93" t="inlineStr">
        <is>
          <t>100 деревьев</t>
        </is>
      </c>
      <c r="G98" s="94" t="n">
        <v>0.82</v>
      </c>
      <c r="H98" s="95" t="n">
        <v>1</v>
      </c>
      <c r="I98" s="115" t="n">
        <v>0.82</v>
      </c>
      <c r="J98" s="94" t="n"/>
      <c r="K98" s="94" t="n"/>
      <c r="L98" s="94" t="n"/>
      <c r="M98" s="94" t="n"/>
      <c r="N98" s="94" t="n"/>
    </row>
    <row r="99" ht="24.6" customHeight="1">
      <c r="A99" s="96" t="n"/>
      <c r="B99" s="97" t="inlineStr">
        <is>
          <t>Прил.1.12 п.3.213</t>
        </is>
      </c>
      <c r="C99" s="98" t="inlineStr">
        <is>
          <t>Разделка древесины без заготовки дров ОЗП=0,8; ЭМ=0,7; ЗПМ=0,7; ТЗ=0,8; ТЗМ=0,7</t>
        </is>
      </c>
      <c r="D99" s="88" t="n"/>
      <c r="E99" s="88" t="n"/>
      <c r="F99" s="88" t="n"/>
      <c r="G99" s="88" t="n"/>
      <c r="H99" s="88" t="n"/>
      <c r="I99" s="88" t="n"/>
      <c r="J99" s="88" t="n"/>
      <c r="K99" s="88" t="n"/>
      <c r="L99" s="88" t="n"/>
      <c r="M99" s="88" t="n"/>
      <c r="N99" s="88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494.42</v>
      </c>
      <c r="K100" s="148" t="n">
        <v>0.96</v>
      </c>
      <c r="L100" s="101" t="n">
        <v>389.21</v>
      </c>
      <c r="M100" s="101" t="n">
        <v>71.26000000000001</v>
      </c>
      <c r="N100" s="103" t="n">
        <v>27735.1</v>
      </c>
    </row>
    <row r="101" ht="19.35" customHeight="1">
      <c r="A101" s="96" t="n"/>
      <c r="B101" s="104" t="n"/>
      <c r="C101" s="98" t="inlineStr">
        <is>
          <t>ЗТ</t>
        </is>
      </c>
      <c r="D101" s="88" t="n"/>
      <c r="E101" s="88" t="n"/>
      <c r="F101" s="105" t="inlineStr">
        <is>
          <t>чел.-ч</t>
        </is>
      </c>
      <c r="G101" s="120" t="n">
        <v>59</v>
      </c>
      <c r="H101" s="148" t="n">
        <v>0.96</v>
      </c>
      <c r="I101" s="119" t="n">
        <v>46.4448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88" t="n"/>
      <c r="E102" s="88" t="n"/>
      <c r="F102" s="99" t="n"/>
      <c r="G102" s="106" t="n"/>
      <c r="H102" s="106" t="n"/>
      <c r="I102" s="100" t="n"/>
      <c r="J102" s="101" t="n">
        <v>494.42</v>
      </c>
      <c r="K102" s="100" t="n"/>
      <c r="L102" s="101" t="n">
        <v>389.21</v>
      </c>
      <c r="M102" s="100" t="n"/>
      <c r="N102" s="107" t="n"/>
    </row>
    <row r="103" ht="19.35" customHeight="1">
      <c r="A103" s="96" t="n"/>
      <c r="B103" s="108" t="n"/>
      <c r="C103" s="98" t="inlineStr">
        <is>
          <t>ФОТ</t>
        </is>
      </c>
      <c r="D103" s="88" t="n"/>
      <c r="E103" s="88" t="n"/>
      <c r="F103" s="99" t="n"/>
      <c r="G103" s="106" t="n"/>
      <c r="H103" s="106" t="n"/>
      <c r="I103" s="100" t="n"/>
      <c r="J103" s="100" t="n"/>
      <c r="K103" s="100" t="n"/>
      <c r="L103" s="101" t="n">
        <v>389.21</v>
      </c>
      <c r="M103" s="100" t="n"/>
      <c r="N103" s="103" t="n">
        <v>27735.1</v>
      </c>
    </row>
    <row r="104" ht="42" customHeight="1">
      <c r="A104" s="96" t="n"/>
      <c r="B104" s="109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88" t="n"/>
      <c r="E104" s="88" t="n"/>
      <c r="F104" s="105" t="inlineStr">
        <is>
          <t>%</t>
        </is>
      </c>
      <c r="G104" s="110" t="n">
        <v>89</v>
      </c>
      <c r="H104" s="111" t="n"/>
      <c r="I104" s="110" t="n">
        <v>89</v>
      </c>
      <c r="J104" s="100" t="n"/>
      <c r="K104" s="100" t="n"/>
      <c r="L104" s="101" t="n">
        <v>346.4</v>
      </c>
      <c r="M104" s="100" t="n"/>
      <c r="N104" s="112" t="n">
        <v>24684.24</v>
      </c>
    </row>
    <row r="105" ht="42" customHeight="1">
      <c r="A105" s="96" t="n"/>
      <c r="B105" s="109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88" t="n"/>
      <c r="E105" s="88" t="n"/>
      <c r="F105" s="105" t="inlineStr">
        <is>
          <t>%</t>
        </is>
      </c>
      <c r="G105" s="110" t="n">
        <v>41</v>
      </c>
      <c r="H105" s="111" t="n"/>
      <c r="I105" s="110" t="n">
        <v>41</v>
      </c>
      <c r="J105" s="100" t="n"/>
      <c r="K105" s="100" t="n"/>
      <c r="L105" s="101" t="n">
        <v>159.58</v>
      </c>
      <c r="M105" s="100" t="n"/>
      <c r="N105" s="103" t="n">
        <v>11371.39</v>
      </c>
    </row>
    <row r="106" ht="19.35" customHeight="1">
      <c r="A106" s="96" t="n"/>
      <c r="B106" s="108" t="n"/>
      <c r="C106" s="87" t="inlineStr">
        <is>
          <t>Всего по позиции</t>
        </is>
      </c>
      <c r="D106" s="88" t="n"/>
      <c r="E106" s="88" t="n"/>
      <c r="F106" s="100" t="n"/>
      <c r="G106" s="106" t="n"/>
      <c r="H106" s="106" t="n"/>
      <c r="I106" s="113" t="n"/>
      <c r="J106" s="113" t="n"/>
      <c r="K106" s="113" t="n"/>
      <c r="L106" s="115" t="n">
        <v>895.1900000000001</v>
      </c>
      <c r="M106" s="113" t="n"/>
      <c r="N106" s="94" t="n"/>
    </row>
    <row r="107" ht="55.35" customHeight="1">
      <c r="A107" s="87" t="inlineStr">
        <is>
          <t>8</t>
        </is>
      </c>
      <c r="B107" s="91" t="inlineStr">
        <is>
          <t>ФЕР01-02-101-14</t>
        </is>
      </c>
      <c r="C107" s="92" t="inlineStr">
        <is>
          <t>Разделка древесины твердых пород и лиственницы, полученной от валки леса, диаметр стволов: более 32 см</t>
        </is>
      </c>
      <c r="D107" s="88" t="n"/>
      <c r="E107" s="88" t="n"/>
      <c r="F107" s="93" t="inlineStr">
        <is>
          <t>100 деревьев</t>
        </is>
      </c>
      <c r="G107" s="94" t="n">
        <v>0.14</v>
      </c>
      <c r="H107" s="95" t="n">
        <v>1</v>
      </c>
      <c r="I107" s="115" t="n">
        <v>0.14</v>
      </c>
      <c r="J107" s="94" t="n"/>
      <c r="K107" s="94" t="n"/>
      <c r="L107" s="94" t="n"/>
      <c r="M107" s="94" t="n"/>
      <c r="N107" s="94" t="n"/>
    </row>
    <row r="108" ht="24.6" customHeight="1">
      <c r="A108" s="96" t="n"/>
      <c r="B108" s="97" t="inlineStr">
        <is>
          <t>Прил.1.12 п.3.213</t>
        </is>
      </c>
      <c r="C108" s="98" t="inlineStr">
        <is>
          <t>Разделка древесины без заготовки дров ОЗП=0,8; ЭМ=0,7; ЗПМ=0,7; ТЗ=0,8; ТЗМ=0,7</t>
        </is>
      </c>
      <c r="D108" s="88" t="n"/>
      <c r="E108" s="88" t="n"/>
      <c r="F108" s="88" t="n"/>
      <c r="G108" s="88" t="n"/>
      <c r="H108" s="88" t="n"/>
      <c r="I108" s="88" t="n"/>
      <c r="J108" s="88" t="n"/>
      <c r="K108" s="88" t="n"/>
      <c r="L108" s="88" t="n"/>
      <c r="M108" s="88" t="n"/>
      <c r="N108" s="88" t="n"/>
    </row>
    <row r="109" ht="19.35" customHeight="1">
      <c r="A109" s="96" t="n"/>
      <c r="B109" s="97" t="inlineStr">
        <is>
          <t>1</t>
        </is>
      </c>
      <c r="C109" s="98" t="inlineStr">
        <is>
          <t>ОТ</t>
        </is>
      </c>
      <c r="D109" s="88" t="n"/>
      <c r="E109" s="88" t="n"/>
      <c r="F109" s="99" t="n"/>
      <c r="G109" s="99" t="n"/>
      <c r="H109" s="99" t="n"/>
      <c r="I109" s="100" t="n"/>
      <c r="J109" s="101" t="n">
        <v>827.9400000000001</v>
      </c>
      <c r="K109" s="148" t="n">
        <v>0.96</v>
      </c>
      <c r="L109" s="101" t="n">
        <v>111.28</v>
      </c>
      <c r="M109" s="101" t="n">
        <v>71.26000000000001</v>
      </c>
      <c r="N109" s="103" t="n">
        <v>7929.81</v>
      </c>
    </row>
    <row r="110" ht="19.35" customHeight="1">
      <c r="A110" s="96" t="n"/>
      <c r="B110" s="104" t="n"/>
      <c r="C110" s="98" t="inlineStr">
        <is>
          <t>ЗТ</t>
        </is>
      </c>
      <c r="D110" s="88" t="n"/>
      <c r="E110" s="88" t="n"/>
      <c r="F110" s="105" t="inlineStr">
        <is>
          <t>чел.-ч</t>
        </is>
      </c>
      <c r="G110" s="117" t="n">
        <v>98.8</v>
      </c>
      <c r="H110" s="148" t="n">
        <v>0.96</v>
      </c>
      <c r="I110" s="116" t="n">
        <v>13.27872</v>
      </c>
      <c r="J110" s="100" t="n"/>
      <c r="K110" s="100" t="n"/>
      <c r="L110" s="100" t="n"/>
      <c r="M110" s="100" t="n"/>
      <c r="N110" s="100" t="n"/>
    </row>
    <row r="111" ht="19.35" customHeight="1">
      <c r="A111" s="96" t="n"/>
      <c r="B111" s="104" t="n"/>
      <c r="C111" s="98" t="inlineStr">
        <is>
          <t>Итого по расценке</t>
        </is>
      </c>
      <c r="D111" s="88" t="n"/>
      <c r="E111" s="88" t="n"/>
      <c r="F111" s="99" t="n"/>
      <c r="G111" s="106" t="n"/>
      <c r="H111" s="106" t="n"/>
      <c r="I111" s="100" t="n"/>
      <c r="J111" s="101" t="n">
        <v>827.9400000000001</v>
      </c>
      <c r="K111" s="100" t="n"/>
      <c r="L111" s="101" t="n">
        <v>111.28</v>
      </c>
      <c r="M111" s="100" t="n"/>
      <c r="N111" s="107" t="n"/>
    </row>
    <row r="112" ht="19.35" customHeight="1">
      <c r="A112" s="96" t="n"/>
      <c r="B112" s="108" t="n"/>
      <c r="C112" s="98" t="inlineStr">
        <is>
          <t>ФОТ</t>
        </is>
      </c>
      <c r="D112" s="88" t="n"/>
      <c r="E112" s="88" t="n"/>
      <c r="F112" s="99" t="n"/>
      <c r="G112" s="106" t="n"/>
      <c r="H112" s="106" t="n"/>
      <c r="I112" s="100" t="n"/>
      <c r="J112" s="100" t="n"/>
      <c r="K112" s="100" t="n"/>
      <c r="L112" s="101" t="n">
        <v>111.28</v>
      </c>
      <c r="M112" s="100" t="n"/>
      <c r="N112" s="103" t="n">
        <v>7929.81</v>
      </c>
    </row>
    <row r="113" ht="42" customHeight="1">
      <c r="A113" s="96" t="n"/>
      <c r="B113" s="109" t="inlineStr">
        <is>
          <t>Пр/812-001.4-1</t>
        </is>
      </c>
      <c r="C113" s="98" t="inlineStr">
        <is>
          <t>НР Земляные работы по другим видам работ (подготовительным, сопутствующим, укрепительным)</t>
        </is>
      </c>
      <c r="D113" s="88" t="n"/>
      <c r="E113" s="88" t="n"/>
      <c r="F113" s="105" t="inlineStr">
        <is>
          <t>%</t>
        </is>
      </c>
      <c r="G113" s="110" t="n">
        <v>89</v>
      </c>
      <c r="H113" s="111" t="n"/>
      <c r="I113" s="110" t="n">
        <v>89</v>
      </c>
      <c r="J113" s="100" t="n"/>
      <c r="K113" s="100" t="n"/>
      <c r="L113" s="101" t="n">
        <v>99.04000000000001</v>
      </c>
      <c r="M113" s="100" t="n"/>
      <c r="N113" s="112" t="n">
        <v>7057.53</v>
      </c>
    </row>
    <row r="114" ht="42" customHeight="1">
      <c r="A114" s="96" t="n"/>
      <c r="B114" s="109" t="inlineStr">
        <is>
          <t>Пр/774-001.4</t>
        </is>
      </c>
      <c r="C114" s="98" t="inlineStr">
        <is>
          <t>СП Земляные работы по другим видам работ (подготовительным, сопутствующим, укрепительным)</t>
        </is>
      </c>
      <c r="D114" s="88" t="n"/>
      <c r="E114" s="88" t="n"/>
      <c r="F114" s="105" t="inlineStr">
        <is>
          <t>%</t>
        </is>
      </c>
      <c r="G114" s="110" t="n">
        <v>41</v>
      </c>
      <c r="H114" s="111" t="n"/>
      <c r="I114" s="110" t="n">
        <v>41</v>
      </c>
      <c r="J114" s="100" t="n"/>
      <c r="K114" s="100" t="n"/>
      <c r="L114" s="101" t="n">
        <v>45.62</v>
      </c>
      <c r="M114" s="100" t="n"/>
      <c r="N114" s="103" t="n">
        <v>3251.22</v>
      </c>
    </row>
    <row r="115" ht="19.35" customHeight="1">
      <c r="A115" s="96" t="n"/>
      <c r="B115" s="108" t="n"/>
      <c r="C115" s="87" t="inlineStr">
        <is>
          <t>Всего по позиции</t>
        </is>
      </c>
      <c r="D115" s="88" t="n"/>
      <c r="E115" s="88" t="n"/>
      <c r="F115" s="100" t="n"/>
      <c r="G115" s="106" t="n"/>
      <c r="H115" s="106" t="n"/>
      <c r="I115" s="113" t="n"/>
      <c r="J115" s="113" t="n"/>
      <c r="K115" s="113" t="n"/>
      <c r="L115" s="115" t="n">
        <v>255.94</v>
      </c>
      <c r="M115" s="113" t="n"/>
      <c r="N115" s="94" t="n"/>
    </row>
    <row r="116" ht="19.35" customHeight="1">
      <c r="A116" s="121" t="n"/>
      <c r="B116" s="121" t="n"/>
      <c r="C116" s="122" t="inlineStr">
        <is>
          <t>Итого по разделу 1. Вырубка просеки</t>
        </is>
      </c>
      <c r="L116" s="123" t="n">
        <v>65107.49</v>
      </c>
      <c r="M116" s="121" t="n"/>
      <c r="N116" s="124" t="n"/>
    </row>
    <row r="117" ht="19.35" customHeight="1">
      <c r="A117" s="125" t="n"/>
      <c r="B117" s="126" t="n"/>
      <c r="C117" s="127" t="inlineStr">
        <is>
          <t>Итого прямые затраты по разделу</t>
        </is>
      </c>
      <c r="L117" s="128" t="n">
        <v>28307.6</v>
      </c>
      <c r="M117" s="129" t="n"/>
      <c r="N117" s="128" t="n">
        <v>2017199.57</v>
      </c>
    </row>
    <row r="118" ht="19.35" customHeight="1">
      <c r="A118" s="125" t="n"/>
      <c r="B118" s="126" t="n"/>
      <c r="C118" s="127" t="inlineStr">
        <is>
          <t>в том числе</t>
        </is>
      </c>
      <c r="L118" s="128" t="n"/>
      <c r="M118" s="129" t="n"/>
      <c r="N118" s="128" t="n"/>
    </row>
    <row r="119" ht="19.35" customHeight="1">
      <c r="A119" s="125" t="n"/>
      <c r="B119" s="126" t="n"/>
      <c r="C119" s="127" t="inlineStr">
        <is>
          <t>- оплата труда (ОТ)</t>
        </is>
      </c>
      <c r="L119" s="128" t="n">
        <v>28307.6</v>
      </c>
      <c r="M119" s="129" t="n"/>
      <c r="N119" s="128" t="n">
        <v>2017199.57</v>
      </c>
    </row>
    <row r="120" ht="19.35" customHeight="1">
      <c r="A120" s="125" t="n"/>
      <c r="B120" s="126" t="n"/>
      <c r="C120" s="127" t="inlineStr">
        <is>
          <t>- эксплуатация машин и механизмов</t>
        </is>
      </c>
      <c r="L120" s="128" t="n">
        <v>0</v>
      </c>
      <c r="M120" s="129" t="n"/>
      <c r="N120" s="128" t="n">
        <v>0</v>
      </c>
    </row>
    <row r="121" ht="19.35" customHeight="1">
      <c r="A121" s="125" t="n"/>
      <c r="B121" s="130" t="n"/>
      <c r="C121" s="131" t="inlineStr">
        <is>
          <t>в том числе</t>
        </is>
      </c>
      <c r="L121" s="128" t="n"/>
      <c r="M121" s="129" t="n"/>
      <c r="N121" s="128" t="n"/>
    </row>
    <row r="122" ht="19.35" customHeight="1">
      <c r="A122" s="125" t="n"/>
      <c r="B122" s="130" t="n"/>
      <c r="C122" s="131" t="inlineStr">
        <is>
          <t>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в том числе</t>
        </is>
      </c>
      <c r="L123" s="128" t="n"/>
      <c r="M123" s="129" t="n"/>
      <c r="N123" s="128" t="n"/>
    </row>
    <row r="124" ht="19.35" customHeight="1">
      <c r="A124" s="125" t="n"/>
      <c r="B124" s="130" t="n"/>
      <c r="C124" s="131" t="inlineStr">
        <is>
          <t>оплата труда машинистов (ОТм)</t>
        </is>
      </c>
      <c r="L124" s="128" t="n">
        <v>0</v>
      </c>
      <c r="M124" s="129" t="n"/>
      <c r="N124" s="128" t="n">
        <v>0</v>
      </c>
    </row>
    <row r="125" ht="19.35" customHeight="1">
      <c r="A125" s="125" t="n"/>
      <c r="B125" s="126" t="n"/>
      <c r="C125" s="127" t="inlineStr">
        <is>
          <t>Итого ФОТ (справочно)</t>
        </is>
      </c>
      <c r="L125" s="128" t="n">
        <v>28307.6</v>
      </c>
      <c r="M125" s="129" t="n"/>
      <c r="N125" s="128" t="n">
        <v>2017199.57</v>
      </c>
    </row>
    <row r="126" ht="19.35" customHeight="1">
      <c r="A126" s="125" t="n"/>
      <c r="B126" s="126" t="n"/>
      <c r="C126" s="127" t="inlineStr">
        <is>
          <t>Итого накладные расходы</t>
        </is>
      </c>
      <c r="L126" s="128" t="n">
        <v>25193.77</v>
      </c>
      <c r="M126" s="129" t="n"/>
      <c r="N126" s="128" t="n">
        <v>1795307.62</v>
      </c>
    </row>
    <row r="127" ht="19.35" customHeight="1">
      <c r="A127" s="125" t="n"/>
      <c r="B127" s="126" t="n"/>
      <c r="C127" s="127" t="inlineStr">
        <is>
          <t>Итого сметная прибыль</t>
        </is>
      </c>
      <c r="L127" s="128" t="n">
        <v>11606.12</v>
      </c>
      <c r="M127" s="129" t="n"/>
      <c r="N127" s="128" t="n">
        <v>827051.8199999999</v>
      </c>
    </row>
    <row r="128" ht="19.35" customHeight="1">
      <c r="A128" s="125" t="n"/>
      <c r="B128" s="132" t="n"/>
      <c r="C128" s="133" t="inlineStr">
        <is>
          <t>Итого по разделу</t>
        </is>
      </c>
      <c r="L128" s="123" t="n">
        <v>65107.49</v>
      </c>
      <c r="M128" s="134" t="n"/>
      <c r="N128" s="123" t="n">
        <v>4639559.01</v>
      </c>
    </row>
    <row r="129" ht="19.35" customHeight="1">
      <c r="A129" s="125" t="n"/>
      <c r="B129" s="130" t="n"/>
      <c r="C129" s="131" t="inlineStr">
        <is>
          <t>Справочно</t>
        </is>
      </c>
      <c r="L129" s="128" t="n"/>
      <c r="M129" s="129" t="n"/>
      <c r="N129" s="128" t="n"/>
    </row>
    <row r="130" ht="19.35" customHeight="1">
      <c r="A130" s="125" t="n"/>
      <c r="B130" s="126" t="n"/>
      <c r="C130" s="131" t="inlineStr">
        <is>
          <t>затраты труда рабочих</t>
        </is>
      </c>
      <c r="I130" s="135" t="n">
        <v>3376.68864</v>
      </c>
      <c r="J130" s="136" t="n"/>
      <c r="K130" s="136" t="n"/>
      <c r="L130" s="129" t="n"/>
      <c r="M130" s="129" t="n"/>
      <c r="N130" s="129" t="n"/>
    </row>
    <row r="131" ht="19.35" customHeight="1">
      <c r="A131" s="125" t="n"/>
      <c r="B131" s="126" t="n"/>
      <c r="C131" s="131" t="inlineStr">
        <is>
          <t>затраты труда машинистов</t>
        </is>
      </c>
      <c r="I131" s="135" t="n">
        <v>0</v>
      </c>
      <c r="J131" s="136" t="n"/>
      <c r="K131" s="136" t="n"/>
      <c r="L131" s="129" t="n"/>
      <c r="M131" s="129" t="n"/>
      <c r="N131" s="129" t="n"/>
    </row>
    <row r="132" ht="19.35" customHeight="1">
      <c r="A132" s="137" t="n"/>
      <c r="B132" s="138" t="n"/>
      <c r="C132" s="139" t="inlineStr">
        <is>
          <t>ВСЕГО по смете</t>
        </is>
      </c>
      <c r="D132" s="140" t="n"/>
      <c r="E132" s="140" t="n"/>
      <c r="F132" s="141" t="n"/>
      <c r="G132" s="141" t="n"/>
      <c r="H132" s="141" t="n"/>
      <c r="I132" s="141" t="n"/>
      <c r="J132" s="141" t="n"/>
      <c r="K132" s="141" t="n"/>
      <c r="L132" s="142" t="n"/>
      <c r="M132" s="141" t="n"/>
      <c r="N132" s="143" t="n"/>
    </row>
    <row r="133" ht="19.35" customHeight="1">
      <c r="A133" s="125" t="n"/>
      <c r="B133" s="132" t="n"/>
      <c r="C133" s="133" t="inlineStr">
        <is>
          <t>Итого по всем разделам</t>
        </is>
      </c>
      <c r="L133" s="123" t="n">
        <v>65107.49</v>
      </c>
      <c r="M133" s="124" t="n"/>
      <c r="N133" s="123" t="n"/>
    </row>
    <row r="134" ht="19.35" customHeight="1">
      <c r="A134" s="125" t="n"/>
      <c r="B134" s="126" t="n"/>
      <c r="C134" s="127" t="inlineStr">
        <is>
          <t>ВСЕГО строительные работы</t>
        </is>
      </c>
      <c r="L134" s="128" t="n">
        <v>65107.49</v>
      </c>
      <c r="M134" s="129" t="n"/>
      <c r="N134" s="128" t="n">
        <v>4639559.01</v>
      </c>
    </row>
    <row r="135" ht="19.35" customHeight="1">
      <c r="A135" s="125" t="n"/>
      <c r="B135" s="130" t="n"/>
      <c r="C135" s="131" t="inlineStr">
        <is>
          <t>в том числе</t>
        </is>
      </c>
      <c r="L135" s="128" t="n"/>
      <c r="M135" s="129" t="n"/>
      <c r="N135" s="128" t="n"/>
    </row>
    <row r="136" ht="19.35" customHeight="1">
      <c r="A136" s="125" t="n"/>
      <c r="B136" s="130" t="n"/>
      <c r="C136" s="131" t="inlineStr">
        <is>
          <t>всего прямые затраты</t>
        </is>
      </c>
      <c r="L136" s="128" t="n">
        <v>28307.6</v>
      </c>
      <c r="M136" s="129" t="n"/>
      <c r="N136" s="128" t="n">
        <v>2017199.57</v>
      </c>
    </row>
    <row r="137" ht="19.35" customHeight="1">
      <c r="A137" s="125" t="n"/>
      <c r="B137" s="130" t="n"/>
      <c r="C137" s="131" t="inlineStr">
        <is>
          <t>в том числе</t>
        </is>
      </c>
      <c r="L137" s="128" t="n"/>
      <c r="M137" s="129" t="n"/>
      <c r="N137" s="128" t="n"/>
    </row>
    <row r="138" ht="19.35" customHeight="1">
      <c r="A138" s="125" t="n"/>
      <c r="B138" s="130" t="n"/>
      <c r="C138" s="131" t="inlineStr">
        <is>
          <t>- оплата труда (ОТ)</t>
        </is>
      </c>
      <c r="L138" s="128" t="n">
        <v>28307.6</v>
      </c>
      <c r="M138" s="129" t="n"/>
      <c r="N138" s="128" t="n">
        <v>2017199.57</v>
      </c>
    </row>
    <row r="139" ht="19.35" customHeight="1">
      <c r="A139" s="125" t="n"/>
      <c r="B139" s="130" t="n"/>
      <c r="C139" s="131" t="inlineStr">
        <is>
          <t>- эксплуатация машин и механизмов</t>
        </is>
      </c>
      <c r="L139" s="128" t="n">
        <v>0</v>
      </c>
      <c r="M139" s="129" t="n"/>
      <c r="N139" s="128" t="n">
        <v>0</v>
      </c>
    </row>
    <row r="140" ht="19.35" customHeight="1">
      <c r="A140" s="125" t="n"/>
      <c r="B140" s="130" t="n"/>
      <c r="C140" s="131" t="inlineStr">
        <is>
          <t>в т.ч. эксплуатация машин и механизмов без учета доплат к оплате труда машинистов</t>
        </is>
      </c>
      <c r="L140" s="128" t="n">
        <v>0</v>
      </c>
      <c r="M140" s="129" t="n"/>
      <c r="N140" s="128" t="n">
        <v>0</v>
      </c>
    </row>
    <row r="141" ht="19.35" customHeight="1">
      <c r="A141" s="125" t="n"/>
      <c r="B141" s="130" t="n"/>
      <c r="C141" s="131" t="inlineStr">
        <is>
          <t>- в т.ч. оплата труда машинистов (ОТм)</t>
        </is>
      </c>
      <c r="L141" s="128" t="n">
        <v>0</v>
      </c>
      <c r="M141" s="129" t="n"/>
      <c r="N141" s="128" t="n">
        <v>0</v>
      </c>
    </row>
    <row r="142" ht="19.35" customHeight="1">
      <c r="A142" s="125" t="n"/>
      <c r="B142" s="130" t="n"/>
      <c r="C142" s="131" t="inlineStr">
        <is>
          <t>всего ФОТ (справочно)</t>
        </is>
      </c>
      <c r="L142" s="128" t="n">
        <v>28307.6</v>
      </c>
      <c r="M142" s="129" t="n"/>
      <c r="N142" s="128" t="n">
        <v>2017199.57</v>
      </c>
    </row>
    <row r="143" ht="19.35" customHeight="1">
      <c r="A143" s="125" t="n"/>
      <c r="B143" s="130" t="n"/>
      <c r="C143" s="131" t="inlineStr">
        <is>
          <t>всего накладные расходы</t>
        </is>
      </c>
      <c r="L143" s="128" t="n">
        <v>25193.77</v>
      </c>
      <c r="M143" s="129" t="n"/>
      <c r="N143" s="128" t="n">
        <v>1795307.62</v>
      </c>
    </row>
    <row r="144" ht="19.35" customHeight="1">
      <c r="A144" s="125" t="n"/>
      <c r="B144" s="130" t="n"/>
      <c r="C144" s="131" t="inlineStr">
        <is>
          <t>всего сметная прибыль</t>
        </is>
      </c>
      <c r="L144" s="128" t="n">
        <v>11606.12</v>
      </c>
      <c r="M144" s="129" t="n"/>
      <c r="N144" s="128" t="n">
        <v>827051.8199999999</v>
      </c>
    </row>
    <row r="145" ht="19.35" customHeight="1">
      <c r="A145" s="125" t="n"/>
      <c r="B145" s="132" t="n"/>
      <c r="C145" s="133" t="inlineStr">
        <is>
          <t>ВСЕГО по смете</t>
        </is>
      </c>
      <c r="L145" s="123" t="n">
        <v>65107.49</v>
      </c>
      <c r="M145" s="124" t="n"/>
      <c r="N145" s="123" t="n">
        <v>4639559.01</v>
      </c>
    </row>
    <row r="146" ht="19.35" customHeight="1">
      <c r="A146" s="125" t="n"/>
      <c r="B146" s="130" t="n"/>
      <c r="C146" s="131" t="inlineStr">
        <is>
          <t>Всего прямые затраты</t>
        </is>
      </c>
      <c r="L146" s="128" t="n">
        <v>28307.6</v>
      </c>
      <c r="M146" s="129" t="n"/>
      <c r="N146" s="128" t="n">
        <v>2017199.57</v>
      </c>
    </row>
    <row r="147" ht="19.35" customHeight="1">
      <c r="A147" s="125" t="n"/>
      <c r="B147" s="130" t="n"/>
      <c r="C147" s="131" t="inlineStr">
        <is>
          <t>в том числе</t>
        </is>
      </c>
      <c r="L147" s="128" t="n"/>
      <c r="M147" s="129" t="n"/>
      <c r="N147" s="128" t="n"/>
    </row>
    <row r="148" ht="19.35" customHeight="1">
      <c r="A148" s="125" t="n"/>
      <c r="B148" s="130" t="n"/>
      <c r="C148" s="131" t="inlineStr">
        <is>
          <t>- оплата труда рабочих (ОТ)</t>
        </is>
      </c>
      <c r="L148" s="128" t="n">
        <v>28307.6</v>
      </c>
      <c r="M148" s="129" t="n"/>
      <c r="N148" s="128" t="n">
        <v>2017199.57</v>
      </c>
    </row>
    <row r="149" ht="19.35" customHeight="1">
      <c r="A149" s="125" t="n"/>
      <c r="B149" s="130" t="n"/>
      <c r="C149" s="131" t="inlineStr">
        <is>
          <t>- эксплуатация машин и механизмов</t>
        </is>
      </c>
      <c r="L149" s="128" t="n">
        <v>0</v>
      </c>
      <c r="M149" s="129" t="n"/>
      <c r="N149" s="128" t="n">
        <v>0</v>
      </c>
    </row>
    <row r="150" ht="19.35" customHeight="1">
      <c r="A150" s="125" t="n"/>
      <c r="B150" s="130" t="n"/>
      <c r="C150" s="131" t="inlineStr">
        <is>
          <t>в т.ч. эксплуатация машин и механизмов без учета доплат к оплате труда машинистов</t>
        </is>
      </c>
      <c r="L150" s="128" t="n">
        <v>0</v>
      </c>
      <c r="M150" s="129" t="n"/>
      <c r="N150" s="128" t="n">
        <v>0</v>
      </c>
    </row>
    <row r="151" ht="19.35" customHeight="1">
      <c r="A151" s="125" t="n"/>
      <c r="B151" s="130" t="n"/>
      <c r="C151" s="131" t="inlineStr">
        <is>
          <t>- в т.ч. оплата труда машинистов (ОТм)</t>
        </is>
      </c>
      <c r="L151" s="128" t="n">
        <v>0</v>
      </c>
      <c r="M151" s="129" t="n"/>
      <c r="N151" s="128" t="n">
        <v>0</v>
      </c>
    </row>
    <row r="152" ht="19.35" customHeight="1">
      <c r="A152" s="125" t="n"/>
      <c r="B152" s="130" t="n"/>
      <c r="C152" s="131" t="inlineStr">
        <is>
          <t>Всего ФОТ (справочно)</t>
        </is>
      </c>
      <c r="L152" s="128" t="n">
        <v>28307.6</v>
      </c>
      <c r="M152" s="129" t="n"/>
      <c r="N152" s="128" t="n">
        <v>2017199.57</v>
      </c>
    </row>
    <row r="153" ht="19.35" customHeight="1">
      <c r="A153" s="125" t="n"/>
      <c r="B153" s="130" t="n"/>
      <c r="C153" s="131" t="inlineStr">
        <is>
          <t>Всего накладные расходы</t>
        </is>
      </c>
      <c r="L153" s="128" t="n">
        <v>25193.77</v>
      </c>
      <c r="M153" s="129" t="n"/>
      <c r="N153" s="128" t="n">
        <v>1795307.62</v>
      </c>
    </row>
    <row r="154" ht="19.35" customHeight="1">
      <c r="A154" s="125" t="n"/>
      <c r="B154" s="130" t="n"/>
      <c r="C154" s="131" t="inlineStr">
        <is>
          <t>Всего сметная прибыль</t>
        </is>
      </c>
      <c r="L154" s="128" t="n">
        <v>11606.12</v>
      </c>
      <c r="M154" s="129" t="n"/>
      <c r="N154" s="128" t="n">
        <v>827051.8199999999</v>
      </c>
    </row>
    <row r="155" ht="19.35" customHeight="1">
      <c r="A155" s="125" t="n"/>
      <c r="B155" s="130" t="n"/>
      <c r="C155" s="131" t="inlineStr">
        <is>
          <t>Справочно</t>
        </is>
      </c>
      <c r="L155" s="128" t="n"/>
      <c r="M155" s="129" t="n"/>
      <c r="N155" s="128" t="n"/>
    </row>
    <row r="156" ht="19.35" customHeight="1">
      <c r="A156" s="125" t="n"/>
      <c r="B156" s="126" t="n"/>
      <c r="C156" s="131" t="inlineStr">
        <is>
          <t>затраты труда рабочих</t>
        </is>
      </c>
      <c r="I156" s="135" t="n">
        <v>3376.68864</v>
      </c>
      <c r="J156" s="136" t="n"/>
      <c r="K156" s="136" t="n"/>
      <c r="L156" s="129" t="n"/>
      <c r="M156" s="129" t="n"/>
      <c r="N156" s="129" t="n"/>
    </row>
    <row r="157" ht="19.35" customHeight="1">
      <c r="A157" s="125" t="n"/>
      <c r="B157" s="126" t="n"/>
      <c r="C157" s="131" t="inlineStr">
        <is>
          <t>затраты труда машинистов</t>
        </is>
      </c>
      <c r="I157" s="135" t="n">
        <v>0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44" t="n"/>
      <c r="C158" s="144" t="n"/>
      <c r="D158" s="122" t="n"/>
      <c r="E158" s="122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4" t="n"/>
    </row>
    <row r="159" ht="19.35" customHeight="1">
      <c r="A159" s="145" t="inlineStr">
        <is>
          <t>Составил: ______________________________________/  Григорова И. А. /</t>
        </is>
      </c>
    </row>
    <row r="160" ht="19.35" customHeight="1">
      <c r="A160" s="145" t="n"/>
      <c r="B160" s="145" t="n"/>
      <c r="C160" s="146" t="inlineStr">
        <is>
          <t>должность, подпись (инициалы, фамилия)</t>
        </is>
      </c>
      <c r="G160" s="147" t="n"/>
      <c r="H160" s="147" t="n"/>
      <c r="I160" s="147" t="n"/>
      <c r="J160" s="145" t="n"/>
      <c r="K160" s="145" t="n"/>
      <c r="L160" s="145" t="n"/>
      <c r="M160" s="145" t="n"/>
      <c r="N160" s="145" t="n"/>
    </row>
    <row r="161" ht="19.35" customHeight="1">
      <c r="A161" s="145" t="inlineStr">
        <is>
          <t>Проверил: ______________________________________ /  Черкасов А. В. /</t>
        </is>
      </c>
    </row>
    <row r="162" ht="19.35" customHeight="1">
      <c r="A162" s="4" t="n"/>
      <c r="B162" s="4" t="n"/>
      <c r="C162" s="146" t="inlineStr">
        <is>
          <t>должность, подпись (инициалы, фамилия)</t>
        </is>
      </c>
      <c r="G162" s="147" t="n"/>
      <c r="H162" s="147" t="n"/>
      <c r="I162" s="147" t="n"/>
      <c r="J162" s="4" t="n"/>
      <c r="K162" s="4" t="n"/>
      <c r="L162" s="4" t="n"/>
      <c r="M162" s="4" t="n"/>
      <c r="N162" s="4" t="n"/>
    </row>
  </sheetData>
  <mergeCells count="172">
    <mergeCell ref="C44:E44"/>
    <mergeCell ref="A17:G17"/>
    <mergeCell ref="C121:K121"/>
    <mergeCell ref="C134:K134"/>
    <mergeCell ref="H13:N13"/>
    <mergeCell ref="C146:K146"/>
    <mergeCell ref="C80:E80"/>
    <mergeCell ref="A30:N30"/>
    <mergeCell ref="A19:G19"/>
    <mergeCell ref="H15:N15"/>
    <mergeCell ref="C51:E51"/>
    <mergeCell ref="C95:E95"/>
    <mergeCell ref="C130:H130"/>
    <mergeCell ref="C60:E60"/>
    <mergeCell ref="C29:G29"/>
    <mergeCell ref="C138:K138"/>
    <mergeCell ref="C71:E71"/>
    <mergeCell ref="C120:K120"/>
    <mergeCell ref="C119:K119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74:E74"/>
    <mergeCell ref="C108:N108"/>
    <mergeCell ref="F6:N6"/>
    <mergeCell ref="H17:N17"/>
    <mergeCell ref="A28:B28"/>
    <mergeCell ref="C113:E113"/>
    <mergeCell ref="C103:E103"/>
    <mergeCell ref="C147:K147"/>
    <mergeCell ref="C85:E85"/>
    <mergeCell ref="C112:E112"/>
    <mergeCell ref="H19:N19"/>
    <mergeCell ref="C94:E94"/>
    <mergeCell ref="F5:N5"/>
    <mergeCell ref="M39:M40"/>
    <mergeCell ref="C137:K137"/>
    <mergeCell ref="C75:E75"/>
    <mergeCell ref="C84:E84"/>
    <mergeCell ref="C124:K124"/>
    <mergeCell ref="C114:E114"/>
    <mergeCell ref="C59:E59"/>
    <mergeCell ref="C46:E46"/>
    <mergeCell ref="C139:K139"/>
    <mergeCell ref="C148:K148"/>
    <mergeCell ref="H14:N14"/>
    <mergeCell ref="C52:E52"/>
    <mergeCell ref="C123:K123"/>
    <mergeCell ref="C61:E61"/>
    <mergeCell ref="C70:E70"/>
    <mergeCell ref="C48:E48"/>
    <mergeCell ref="C106:E106"/>
    <mergeCell ref="C81:N81"/>
    <mergeCell ref="A21:N21"/>
    <mergeCell ref="C155:K155"/>
    <mergeCell ref="C87:E87"/>
    <mergeCell ref="C162:F162"/>
    <mergeCell ref="F4:N4"/>
    <mergeCell ref="A159:N159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A161:N161"/>
    <mergeCell ref="C128:K128"/>
    <mergeCell ref="H16:N16"/>
    <mergeCell ref="C143:K143"/>
    <mergeCell ref="C50:E50"/>
    <mergeCell ref="C152:K152"/>
    <mergeCell ref="C55:E55"/>
    <mergeCell ref="A24:N24"/>
    <mergeCell ref="L32:M32"/>
    <mergeCell ref="C99:N99"/>
    <mergeCell ref="C133:K133"/>
    <mergeCell ref="C127:K127"/>
    <mergeCell ref="C142:K142"/>
    <mergeCell ref="C129:K129"/>
    <mergeCell ref="F2:N2"/>
    <mergeCell ref="C115:E115"/>
    <mergeCell ref="A25:N25"/>
    <mergeCell ref="L33:M33"/>
    <mergeCell ref="C160:F160"/>
    <mergeCell ref="C67:E67"/>
    <mergeCell ref="C125:K125"/>
    <mergeCell ref="C109:E109"/>
    <mergeCell ref="L35:M35"/>
    <mergeCell ref="C72:N72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157:H157"/>
    <mergeCell ref="C62:E62"/>
    <mergeCell ref="C98:E98"/>
    <mergeCell ref="A18:G18"/>
    <mergeCell ref="C107:E107"/>
    <mergeCell ref="A20:N20"/>
    <mergeCell ref="C28:G28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B39:B40"/>
    <mergeCell ref="J9:N9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C153:K153"/>
    <mergeCell ref="A10:C10"/>
    <mergeCell ref="C66:E66"/>
    <mergeCell ref="C53:E53"/>
    <mergeCell ref="C102:E102"/>
    <mergeCell ref="C131:H131"/>
    <mergeCell ref="C111:E111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56:H156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31" min="0" max="16383" man="1"/>
  </rowBreaks>
</worksheet>
</file>

<file path=xl/worksheets/sheet23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02-33-21</t>
        </is>
      </c>
    </row>
    <row r="25" ht="19.35" customHeight="1">
      <c r="A25" s="56" t="inlineStr">
        <is>
          <t>33 ВЛ 500 кВ Зейская ГЭС - Амурская №2.  Магдагачинский р-он гор. Пос. Ушумун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104.31</v>
      </c>
      <c r="M31" s="65" t="n">
        <v>1.46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291.78</v>
      </c>
      <c r="E32" s="72" t="inlineStr">
        <is>
          <t>(</t>
        </is>
      </c>
      <c r="F32" s="71" t="n">
        <v>5.08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173.39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18.09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291.78</v>
      </c>
      <c r="E34" s="72" t="inlineStr">
        <is>
          <t>(</t>
        </is>
      </c>
      <c r="F34" s="78" t="n">
        <v>5.08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25</v>
      </c>
      <c r="H44" s="95" t="n">
        <v>1</v>
      </c>
      <c r="I44" s="95" t="n">
        <v>25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1133.7</v>
      </c>
      <c r="M45" s="101" t="n">
        <v>71.26000000000001</v>
      </c>
      <c r="N45" s="103" t="n">
        <v>80787.46000000001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17" t="n">
        <v>132.9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1133.7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1133.7</v>
      </c>
      <c r="M48" s="100" t="n"/>
      <c r="N48" s="103" t="n">
        <v>80787.46000000001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1008.99</v>
      </c>
      <c r="M49" s="100" t="n"/>
      <c r="N49" s="112" t="n">
        <v>71900.84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1" t="n">
        <v>464.82</v>
      </c>
      <c r="M50" s="100" t="n"/>
      <c r="N50" s="103" t="n">
        <v>33122.86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2607.51</v>
      </c>
      <c r="M51" s="113" t="n"/>
      <c r="N51" s="94" t="n"/>
    </row>
    <row r="52" ht="19.35" customHeight="1">
      <c r="A52" s="149" t="inlineStr">
        <is>
          <t>Пролет 364-365,366-368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0.59</v>
      </c>
      <c r="H53" s="95" t="n">
        <v>1</v>
      </c>
      <c r="I53" s="115" t="n">
        <v>0.59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34.67</v>
      </c>
      <c r="M54" s="101" t="n">
        <v>71.26000000000001</v>
      </c>
      <c r="N54" s="103" t="n">
        <v>2470.58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3.68868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34.67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34.67</v>
      </c>
      <c r="M57" s="100" t="n"/>
      <c r="N57" s="103" t="n">
        <v>2470.58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30.86</v>
      </c>
      <c r="M58" s="100" t="n"/>
      <c r="N58" s="112" t="n">
        <v>2198.82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14.21</v>
      </c>
      <c r="M59" s="100" t="n"/>
      <c r="N59" s="103" t="n">
        <v>1012.94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5" t="n">
        <v>79.73999999999999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0.3</v>
      </c>
      <c r="H61" s="95" t="n">
        <v>1</v>
      </c>
      <c r="I61" s="150" t="n">
        <v>0.3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34.18</v>
      </c>
      <c r="M62" s="101" t="n">
        <v>71.26000000000001</v>
      </c>
      <c r="N62" s="103" t="n">
        <v>2435.67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8" t="n">
        <v>3.636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34.18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34.18</v>
      </c>
      <c r="M65" s="100" t="n"/>
      <c r="N65" s="103" t="n">
        <v>2435.67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30.42</v>
      </c>
      <c r="M66" s="100" t="n"/>
      <c r="N66" s="112" t="n">
        <v>2167.75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14.01</v>
      </c>
      <c r="M67" s="100" t="n"/>
      <c r="N67" s="101" t="n">
        <v>998.62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5" t="n">
        <v>78.61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0.1</v>
      </c>
      <c r="H69" s="95" t="n">
        <v>1</v>
      </c>
      <c r="I69" s="150" t="n">
        <v>0.1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15.12</v>
      </c>
      <c r="M70" s="101" t="n">
        <v>71.26000000000001</v>
      </c>
      <c r="N70" s="103" t="n">
        <v>1077.45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8" t="n">
        <v>1.608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15.12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15.12</v>
      </c>
      <c r="M73" s="100" t="n"/>
      <c r="N73" s="103" t="n">
        <v>1077.45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13.46</v>
      </c>
      <c r="M74" s="100" t="n"/>
      <c r="N74" s="151" t="n">
        <v>958.9299999999999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6.2</v>
      </c>
      <c r="M75" s="100" t="n"/>
      <c r="N75" s="101" t="n">
        <v>441.75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34.78</v>
      </c>
      <c r="M76" s="113" t="n"/>
      <c r="N76" s="94" t="n"/>
    </row>
    <row r="77" ht="68.65000000000001" customHeight="1">
      <c r="A77" s="87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88" t="n"/>
      <c r="E77" s="88" t="n"/>
      <c r="F77" s="93" t="inlineStr">
        <is>
          <t>100 шт</t>
        </is>
      </c>
      <c r="G77" s="94" t="n">
        <v>0.59</v>
      </c>
      <c r="H77" s="95" t="n">
        <v>1</v>
      </c>
      <c r="I77" s="115" t="n">
        <v>0.59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115.44</v>
      </c>
      <c r="K78" s="102" t="n">
        <v>1.2</v>
      </c>
      <c r="L78" s="101" t="n">
        <v>81.73</v>
      </c>
      <c r="M78" s="101" t="n">
        <v>71.26000000000001</v>
      </c>
      <c r="N78" s="103" t="n">
        <v>5824.08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88" t="n"/>
      <c r="E79" s="88" t="n"/>
      <c r="F79" s="99" t="n"/>
      <c r="G79" s="99" t="n"/>
      <c r="H79" s="99" t="n"/>
      <c r="I79" s="100" t="n"/>
      <c r="J79" s="101" t="n">
        <v>655.4299999999999</v>
      </c>
      <c r="K79" s="102" t="n">
        <v>1.2</v>
      </c>
      <c r="L79" s="101" t="n">
        <v>464.04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88" t="n"/>
      <c r="E80" s="88" t="n"/>
      <c r="F80" s="99" t="n"/>
      <c r="G80" s="99" t="n"/>
      <c r="H80" s="99" t="n"/>
      <c r="I80" s="100" t="n"/>
      <c r="J80" s="101" t="n">
        <v>114.62</v>
      </c>
      <c r="K80" s="102" t="n">
        <v>1.2</v>
      </c>
      <c r="L80" s="101" t="n">
        <v>81.15000000000001</v>
      </c>
      <c r="M80" s="101" t="n">
        <v>71.26000000000001</v>
      </c>
      <c r="N80" s="103" t="n">
        <v>5782.75</v>
      </c>
    </row>
    <row r="81" ht="19.35" customHeight="1">
      <c r="A81" s="96" t="n"/>
      <c r="B81" s="104" t="n"/>
      <c r="C81" s="98" t="inlineStr">
        <is>
          <t>ЗТ</t>
        </is>
      </c>
      <c r="D81" s="88" t="n"/>
      <c r="E81" s="88" t="n"/>
      <c r="F81" s="105" t="inlineStr">
        <is>
          <t>чел.-ч</t>
        </is>
      </c>
      <c r="G81" s="117" t="n">
        <v>14.8</v>
      </c>
      <c r="H81" s="102" t="n">
        <v>1.2</v>
      </c>
      <c r="I81" s="119" t="n">
        <v>10.4784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88" t="n"/>
      <c r="E82" s="88" t="n"/>
      <c r="F82" s="105" t="inlineStr">
        <is>
          <t>чел.-ч</t>
        </is>
      </c>
      <c r="G82" s="101" t="n">
        <v>8.49</v>
      </c>
      <c r="H82" s="102" t="n">
        <v>1.2</v>
      </c>
      <c r="I82" s="116" t="n">
        <v>6.01092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88" t="n"/>
      <c r="E83" s="88" t="n"/>
      <c r="F83" s="99" t="n"/>
      <c r="G83" s="106" t="n"/>
      <c r="H83" s="106" t="n"/>
      <c r="I83" s="100" t="n"/>
      <c r="J83" s="101" t="n">
        <v>770.87</v>
      </c>
      <c r="K83" s="100" t="n"/>
      <c r="L83" s="101" t="n">
        <v>545.77</v>
      </c>
      <c r="M83" s="100" t="n"/>
      <c r="N83" s="107" t="n"/>
    </row>
    <row r="84" ht="19.35" customHeight="1">
      <c r="A84" s="96" t="n"/>
      <c r="B84" s="108" t="n"/>
      <c r="C84" s="98" t="inlineStr">
        <is>
          <t>ФОТ</t>
        </is>
      </c>
      <c r="D84" s="88" t="n"/>
      <c r="E84" s="88" t="n"/>
      <c r="F84" s="99" t="n"/>
      <c r="G84" s="106" t="n"/>
      <c r="H84" s="106" t="n"/>
      <c r="I84" s="100" t="n"/>
      <c r="J84" s="100" t="n"/>
      <c r="K84" s="100" t="n"/>
      <c r="L84" s="101" t="n">
        <v>162.88</v>
      </c>
      <c r="M84" s="100" t="n"/>
      <c r="N84" s="103" t="n">
        <v>11606.83</v>
      </c>
    </row>
    <row r="85" ht="42" customHeight="1">
      <c r="A85" s="96" t="n"/>
      <c r="B85" s="109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88" t="n"/>
      <c r="E85" s="88" t="n"/>
      <c r="F85" s="105" t="inlineStr">
        <is>
          <t>%</t>
        </is>
      </c>
      <c r="G85" s="110" t="n">
        <v>89</v>
      </c>
      <c r="H85" s="111" t="n"/>
      <c r="I85" s="110" t="n">
        <v>89</v>
      </c>
      <c r="J85" s="100" t="n"/>
      <c r="K85" s="100" t="n"/>
      <c r="L85" s="101" t="n">
        <v>144.96</v>
      </c>
      <c r="M85" s="100" t="n"/>
      <c r="N85" s="112" t="n">
        <v>10330.08</v>
      </c>
    </row>
    <row r="86" ht="42" customHeight="1">
      <c r="A86" s="96" t="n"/>
      <c r="B86" s="109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41</v>
      </c>
      <c r="H86" s="111" t="n"/>
      <c r="I86" s="110" t="n">
        <v>41</v>
      </c>
      <c r="J86" s="100" t="n"/>
      <c r="K86" s="100" t="n"/>
      <c r="L86" s="101" t="n">
        <v>66.78</v>
      </c>
      <c r="M86" s="100" t="n"/>
      <c r="N86" s="103" t="n">
        <v>4758.8</v>
      </c>
    </row>
    <row r="87" ht="19.35" customHeight="1">
      <c r="A87" s="96" t="n"/>
      <c r="B87" s="108" t="n"/>
      <c r="C87" s="87" t="inlineStr">
        <is>
          <t>Всего по позиции</t>
        </is>
      </c>
      <c r="D87" s="88" t="n"/>
      <c r="E87" s="88" t="n"/>
      <c r="F87" s="100" t="n"/>
      <c r="G87" s="106" t="n"/>
      <c r="H87" s="106" t="n"/>
      <c r="I87" s="113" t="n"/>
      <c r="J87" s="113" t="n"/>
      <c r="K87" s="113" t="n"/>
      <c r="L87" s="115" t="n">
        <v>757.51</v>
      </c>
      <c r="M87" s="113" t="n"/>
      <c r="N87" s="94" t="n"/>
    </row>
    <row r="88" ht="55.35" customHeight="1">
      <c r="A88" s="87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88" t="n"/>
      <c r="E88" s="88" t="n"/>
      <c r="F88" s="93" t="inlineStr">
        <is>
          <t>100 шт</t>
        </is>
      </c>
      <c r="G88" s="94" t="n">
        <v>0.59</v>
      </c>
      <c r="H88" s="95" t="n">
        <v>1</v>
      </c>
      <c r="I88" s="115" t="n">
        <v>0.59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88" t="n"/>
      <c r="E89" s="88" t="n"/>
      <c r="F89" s="99" t="n"/>
      <c r="G89" s="99" t="n"/>
      <c r="H89" s="99" t="n"/>
      <c r="I89" s="100" t="n"/>
      <c r="J89" s="101" t="n">
        <v>28.94</v>
      </c>
      <c r="K89" s="102" t="n">
        <v>1.2</v>
      </c>
      <c r="L89" s="101" t="n">
        <v>20.49</v>
      </c>
      <c r="M89" s="101" t="n">
        <v>71.26000000000001</v>
      </c>
      <c r="N89" s="103" t="n">
        <v>1460.12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88" t="n"/>
      <c r="E90" s="88" t="n"/>
      <c r="F90" s="99" t="n"/>
      <c r="G90" s="99" t="n"/>
      <c r="H90" s="99" t="n"/>
      <c r="I90" s="100" t="n"/>
      <c r="J90" s="101" t="n">
        <v>163.66</v>
      </c>
      <c r="K90" s="102" t="n">
        <v>1.2</v>
      </c>
      <c r="L90" s="101" t="n">
        <v>115.87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88" t="n"/>
      <c r="E91" s="88" t="n"/>
      <c r="F91" s="99" t="n"/>
      <c r="G91" s="99" t="n"/>
      <c r="H91" s="99" t="n"/>
      <c r="I91" s="100" t="n"/>
      <c r="J91" s="101" t="n">
        <v>28.62</v>
      </c>
      <c r="K91" s="102" t="n">
        <v>1.2</v>
      </c>
      <c r="L91" s="101" t="n">
        <v>20.26</v>
      </c>
      <c r="M91" s="101" t="n">
        <v>71.26000000000001</v>
      </c>
      <c r="N91" s="103" t="n">
        <v>1443.73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01" t="n">
        <v>3.71</v>
      </c>
      <c r="H92" s="102" t="n">
        <v>1.2</v>
      </c>
      <c r="I92" s="116" t="n">
        <v>2.62668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88" t="n"/>
      <c r="E93" s="88" t="n"/>
      <c r="F93" s="105" t="inlineStr">
        <is>
          <t>чел.-ч</t>
        </is>
      </c>
      <c r="G93" s="101" t="n">
        <v>2.12</v>
      </c>
      <c r="H93" s="102" t="n">
        <v>1.2</v>
      </c>
      <c r="I93" s="116" t="n">
        <v>1.50096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88" t="n"/>
      <c r="E94" s="88" t="n"/>
      <c r="F94" s="99" t="n"/>
      <c r="G94" s="106" t="n"/>
      <c r="H94" s="106" t="n"/>
      <c r="I94" s="100" t="n"/>
      <c r="J94" s="101" t="n">
        <v>192.6</v>
      </c>
      <c r="K94" s="100" t="n"/>
      <c r="L94" s="101" t="n">
        <v>136.36</v>
      </c>
      <c r="M94" s="100" t="n"/>
      <c r="N94" s="107" t="n"/>
    </row>
    <row r="95" ht="19.35" customHeight="1">
      <c r="A95" s="96" t="n"/>
      <c r="B95" s="108" t="n"/>
      <c r="C95" s="98" t="inlineStr">
        <is>
          <t>ФОТ</t>
        </is>
      </c>
      <c r="D95" s="88" t="n"/>
      <c r="E95" s="88" t="n"/>
      <c r="F95" s="99" t="n"/>
      <c r="G95" s="106" t="n"/>
      <c r="H95" s="106" t="n"/>
      <c r="I95" s="100" t="n"/>
      <c r="J95" s="100" t="n"/>
      <c r="K95" s="100" t="n"/>
      <c r="L95" s="101" t="n">
        <v>40.75</v>
      </c>
      <c r="M95" s="100" t="n"/>
      <c r="N95" s="103" t="n">
        <v>2903.85</v>
      </c>
    </row>
    <row r="96" ht="42" customHeight="1">
      <c r="A96" s="96" t="n"/>
      <c r="B96" s="109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89</v>
      </c>
      <c r="H96" s="111" t="n"/>
      <c r="I96" s="110" t="n">
        <v>89</v>
      </c>
      <c r="J96" s="100" t="n"/>
      <c r="K96" s="100" t="n"/>
      <c r="L96" s="101" t="n">
        <v>36.27</v>
      </c>
      <c r="M96" s="100" t="n"/>
      <c r="N96" s="112" t="n">
        <v>2584.43</v>
      </c>
    </row>
    <row r="97" ht="42" customHeight="1">
      <c r="A97" s="96" t="n"/>
      <c r="B97" s="109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88" t="n"/>
      <c r="E97" s="88" t="n"/>
      <c r="F97" s="105" t="inlineStr">
        <is>
          <t>%</t>
        </is>
      </c>
      <c r="G97" s="110" t="n">
        <v>41</v>
      </c>
      <c r="H97" s="111" t="n"/>
      <c r="I97" s="110" t="n">
        <v>41</v>
      </c>
      <c r="J97" s="100" t="n"/>
      <c r="K97" s="100" t="n"/>
      <c r="L97" s="101" t="n">
        <v>16.71</v>
      </c>
      <c r="M97" s="100" t="n"/>
      <c r="N97" s="103" t="n">
        <v>1190.58</v>
      </c>
    </row>
    <row r="98" ht="19.35" customHeight="1">
      <c r="A98" s="96" t="n"/>
      <c r="B98" s="108" t="n"/>
      <c r="C98" s="87" t="inlineStr">
        <is>
          <t>Всего по позиции</t>
        </is>
      </c>
      <c r="D98" s="88" t="n"/>
      <c r="E98" s="88" t="n"/>
      <c r="F98" s="100" t="n"/>
      <c r="G98" s="106" t="n"/>
      <c r="H98" s="106" t="n"/>
      <c r="I98" s="113" t="n"/>
      <c r="J98" s="113" t="n"/>
      <c r="K98" s="113" t="n"/>
      <c r="L98" s="115" t="n">
        <v>189.34</v>
      </c>
      <c r="M98" s="113" t="n"/>
      <c r="N98" s="94" t="n"/>
    </row>
    <row r="99" ht="68.65000000000001" customHeight="1">
      <c r="A99" s="87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88" t="n"/>
      <c r="E99" s="88" t="n"/>
      <c r="F99" s="93" t="inlineStr">
        <is>
          <t>100 шт</t>
        </is>
      </c>
      <c r="G99" s="94" t="n">
        <v>0.3</v>
      </c>
      <c r="H99" s="95" t="n">
        <v>1</v>
      </c>
      <c r="I99" s="150" t="n">
        <v>0.3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201.24</v>
      </c>
      <c r="K100" s="102" t="n">
        <v>1.2</v>
      </c>
      <c r="L100" s="101" t="n">
        <v>72.45</v>
      </c>
      <c r="M100" s="101" t="n">
        <v>71.26000000000001</v>
      </c>
      <c r="N100" s="103" t="n">
        <v>5162.79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88" t="n"/>
      <c r="E101" s="88" t="n"/>
      <c r="F101" s="99" t="n"/>
      <c r="G101" s="99" t="n"/>
      <c r="H101" s="99" t="n"/>
      <c r="I101" s="100" t="n"/>
      <c r="J101" s="103" t="n">
        <v>1142.56</v>
      </c>
      <c r="K101" s="102" t="n">
        <v>1.2</v>
      </c>
      <c r="L101" s="101" t="n">
        <v>411.32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88" t="n"/>
      <c r="E102" s="88" t="n"/>
      <c r="F102" s="99" t="n"/>
      <c r="G102" s="99" t="n"/>
      <c r="H102" s="99" t="n"/>
      <c r="I102" s="100" t="n"/>
      <c r="J102" s="101" t="n">
        <v>199.8</v>
      </c>
      <c r="K102" s="102" t="n">
        <v>1.2</v>
      </c>
      <c r="L102" s="101" t="n">
        <v>71.93000000000001</v>
      </c>
      <c r="M102" s="101" t="n">
        <v>71.26000000000001</v>
      </c>
      <c r="N102" s="103" t="n">
        <v>5125.73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7" t="n">
        <v>25.8</v>
      </c>
      <c r="H103" s="102" t="n">
        <v>1.2</v>
      </c>
      <c r="I103" s="118" t="n">
        <v>9.288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88" t="n"/>
      <c r="E104" s="88" t="n"/>
      <c r="F104" s="105" t="inlineStr">
        <is>
          <t>чел.-ч</t>
        </is>
      </c>
      <c r="G104" s="117" t="n">
        <v>14.8</v>
      </c>
      <c r="H104" s="102" t="n">
        <v>1.2</v>
      </c>
      <c r="I104" s="118" t="n">
        <v>5.328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88" t="n"/>
      <c r="E105" s="88" t="n"/>
      <c r="F105" s="99" t="n"/>
      <c r="G105" s="106" t="n"/>
      <c r="H105" s="106" t="n"/>
      <c r="I105" s="100" t="n"/>
      <c r="J105" s="103" t="n">
        <v>1343.8</v>
      </c>
      <c r="K105" s="100" t="n"/>
      <c r="L105" s="101" t="n">
        <v>483.77</v>
      </c>
      <c r="M105" s="100" t="n"/>
      <c r="N105" s="107" t="n"/>
    </row>
    <row r="106" ht="19.35" customHeight="1">
      <c r="A106" s="96" t="n"/>
      <c r="B106" s="108" t="n"/>
      <c r="C106" s="98" t="inlineStr">
        <is>
          <t>ФОТ</t>
        </is>
      </c>
      <c r="D106" s="88" t="n"/>
      <c r="E106" s="88" t="n"/>
      <c r="F106" s="99" t="n"/>
      <c r="G106" s="106" t="n"/>
      <c r="H106" s="106" t="n"/>
      <c r="I106" s="100" t="n"/>
      <c r="J106" s="100" t="n"/>
      <c r="K106" s="100" t="n"/>
      <c r="L106" s="101" t="n">
        <v>144.38</v>
      </c>
      <c r="M106" s="100" t="n"/>
      <c r="N106" s="103" t="n">
        <v>10288.52</v>
      </c>
    </row>
    <row r="107" ht="42" customHeight="1">
      <c r="A107" s="96" t="n"/>
      <c r="B107" s="109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0" t="n">
        <v>89</v>
      </c>
      <c r="H107" s="111" t="n"/>
      <c r="I107" s="110" t="n">
        <v>89</v>
      </c>
      <c r="J107" s="100" t="n"/>
      <c r="K107" s="100" t="n"/>
      <c r="L107" s="101" t="n">
        <v>128.5</v>
      </c>
      <c r="M107" s="100" t="n"/>
      <c r="N107" s="112" t="n">
        <v>9156.780000000001</v>
      </c>
    </row>
    <row r="108" ht="42" customHeight="1">
      <c r="A108" s="96" t="n"/>
      <c r="B108" s="109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88" t="n"/>
      <c r="E108" s="88" t="n"/>
      <c r="F108" s="105" t="inlineStr">
        <is>
          <t>%</t>
        </is>
      </c>
      <c r="G108" s="110" t="n">
        <v>41</v>
      </c>
      <c r="H108" s="111" t="n"/>
      <c r="I108" s="110" t="n">
        <v>41</v>
      </c>
      <c r="J108" s="100" t="n"/>
      <c r="K108" s="100" t="n"/>
      <c r="L108" s="101" t="n">
        <v>59.2</v>
      </c>
      <c r="M108" s="100" t="n"/>
      <c r="N108" s="103" t="n">
        <v>4218.29</v>
      </c>
    </row>
    <row r="109" ht="19.35" customHeight="1">
      <c r="A109" s="96" t="n"/>
      <c r="B109" s="108" t="n"/>
      <c r="C109" s="87" t="inlineStr">
        <is>
          <t>Всего по позиции</t>
        </is>
      </c>
      <c r="D109" s="88" t="n"/>
      <c r="E109" s="88" t="n"/>
      <c r="F109" s="100" t="n"/>
      <c r="G109" s="106" t="n"/>
      <c r="H109" s="106" t="n"/>
      <c r="I109" s="113" t="n"/>
      <c r="J109" s="113" t="n"/>
      <c r="K109" s="113" t="n"/>
      <c r="L109" s="115" t="n">
        <v>671.47</v>
      </c>
      <c r="M109" s="113" t="n"/>
      <c r="N109" s="94" t="n"/>
    </row>
    <row r="110" ht="55.35" customHeight="1">
      <c r="A110" s="87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88" t="n"/>
      <c r="E110" s="88" t="n"/>
      <c r="F110" s="93" t="inlineStr">
        <is>
          <t>100 шт</t>
        </is>
      </c>
      <c r="G110" s="94" t="n">
        <v>0.3</v>
      </c>
      <c r="H110" s="95" t="n">
        <v>1</v>
      </c>
      <c r="I110" s="150" t="n">
        <v>0.3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88" t="n"/>
      <c r="E111" s="88" t="n"/>
      <c r="F111" s="99" t="n"/>
      <c r="G111" s="99" t="n"/>
      <c r="H111" s="99" t="n"/>
      <c r="I111" s="100" t="n"/>
      <c r="J111" s="101" t="n">
        <v>58.34</v>
      </c>
      <c r="K111" s="102" t="n">
        <v>1.2</v>
      </c>
      <c r="L111" s="101" t="n">
        <v>21</v>
      </c>
      <c r="M111" s="101" t="n">
        <v>71.26000000000001</v>
      </c>
      <c r="N111" s="103" t="n">
        <v>1496.46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88" t="n"/>
      <c r="E112" s="88" t="n"/>
      <c r="F112" s="99" t="n"/>
      <c r="G112" s="99" t="n"/>
      <c r="H112" s="99" t="n"/>
      <c r="I112" s="100" t="n"/>
      <c r="J112" s="101" t="n">
        <v>330.42</v>
      </c>
      <c r="K112" s="102" t="n">
        <v>1.2</v>
      </c>
      <c r="L112" s="101" t="n">
        <v>118.95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88" t="n"/>
      <c r="E113" s="88" t="n"/>
      <c r="F113" s="99" t="n"/>
      <c r="G113" s="99" t="n"/>
      <c r="H113" s="99" t="n"/>
      <c r="I113" s="100" t="n"/>
      <c r="J113" s="101" t="n">
        <v>57.78</v>
      </c>
      <c r="K113" s="102" t="n">
        <v>1.2</v>
      </c>
      <c r="L113" s="101" t="n">
        <v>20.8</v>
      </c>
      <c r="M113" s="101" t="n">
        <v>71.26000000000001</v>
      </c>
      <c r="N113" s="103" t="n">
        <v>1482.21</v>
      </c>
    </row>
    <row r="114" ht="19.35" customHeight="1">
      <c r="A114" s="96" t="n"/>
      <c r="B114" s="104" t="n"/>
      <c r="C114" s="98" t="inlineStr">
        <is>
          <t>ЗТ</t>
        </is>
      </c>
      <c r="D114" s="88" t="n"/>
      <c r="E114" s="88" t="n"/>
      <c r="F114" s="105" t="inlineStr">
        <is>
          <t>чел.-ч</t>
        </is>
      </c>
      <c r="G114" s="101" t="n">
        <v>7.48</v>
      </c>
      <c r="H114" s="102" t="n">
        <v>1.2</v>
      </c>
      <c r="I114" s="119" t="n">
        <v>2.6928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88" t="n"/>
      <c r="E115" s="88" t="n"/>
      <c r="F115" s="105" t="inlineStr">
        <is>
          <t>чел.-ч</t>
        </is>
      </c>
      <c r="G115" s="101" t="n">
        <v>4.28</v>
      </c>
      <c r="H115" s="102" t="n">
        <v>1.2</v>
      </c>
      <c r="I115" s="119" t="n">
        <v>1.5408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88" t="n"/>
      <c r="E116" s="88" t="n"/>
      <c r="F116" s="99" t="n"/>
      <c r="G116" s="106" t="n"/>
      <c r="H116" s="106" t="n"/>
      <c r="I116" s="100" t="n"/>
      <c r="J116" s="101" t="n">
        <v>388.76</v>
      </c>
      <c r="K116" s="100" t="n"/>
      <c r="L116" s="101" t="n">
        <v>139.95</v>
      </c>
      <c r="M116" s="100" t="n"/>
      <c r="N116" s="107" t="n"/>
    </row>
    <row r="117" ht="19.35" customHeight="1">
      <c r="A117" s="96" t="n"/>
      <c r="B117" s="108" t="n"/>
      <c r="C117" s="98" t="inlineStr">
        <is>
          <t>ФОТ</t>
        </is>
      </c>
      <c r="D117" s="88" t="n"/>
      <c r="E117" s="88" t="n"/>
      <c r="F117" s="99" t="n"/>
      <c r="G117" s="106" t="n"/>
      <c r="H117" s="106" t="n"/>
      <c r="I117" s="100" t="n"/>
      <c r="J117" s="100" t="n"/>
      <c r="K117" s="100" t="n"/>
      <c r="L117" s="101" t="n">
        <v>41.8</v>
      </c>
      <c r="M117" s="100" t="n"/>
      <c r="N117" s="103" t="n">
        <v>2978.67</v>
      </c>
    </row>
    <row r="118" ht="42" customHeight="1">
      <c r="A118" s="96" t="n"/>
      <c r="B118" s="109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88" t="n"/>
      <c r="E118" s="88" t="n"/>
      <c r="F118" s="105" t="inlineStr">
        <is>
          <t>%</t>
        </is>
      </c>
      <c r="G118" s="110" t="n">
        <v>89</v>
      </c>
      <c r="H118" s="111" t="n"/>
      <c r="I118" s="110" t="n">
        <v>89</v>
      </c>
      <c r="J118" s="100" t="n"/>
      <c r="K118" s="100" t="n"/>
      <c r="L118" s="101" t="n">
        <v>37.2</v>
      </c>
      <c r="M118" s="100" t="n"/>
      <c r="N118" s="112" t="n">
        <v>2651.02</v>
      </c>
    </row>
    <row r="119" ht="42" customHeight="1">
      <c r="A119" s="96" t="n"/>
      <c r="B119" s="109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88" t="n"/>
      <c r="E119" s="88" t="n"/>
      <c r="F119" s="105" t="inlineStr">
        <is>
          <t>%</t>
        </is>
      </c>
      <c r="G119" s="110" t="n">
        <v>41</v>
      </c>
      <c r="H119" s="111" t="n"/>
      <c r="I119" s="110" t="n">
        <v>41</v>
      </c>
      <c r="J119" s="100" t="n"/>
      <c r="K119" s="100" t="n"/>
      <c r="L119" s="101" t="n">
        <v>17.14</v>
      </c>
      <c r="M119" s="100" t="n"/>
      <c r="N119" s="103" t="n">
        <v>1221.25</v>
      </c>
    </row>
    <row r="120" ht="19.35" customHeight="1">
      <c r="A120" s="96" t="n"/>
      <c r="B120" s="108" t="n"/>
      <c r="C120" s="87" t="inlineStr">
        <is>
          <t>Всего по позиции</t>
        </is>
      </c>
      <c r="D120" s="88" t="n"/>
      <c r="E120" s="88" t="n"/>
      <c r="F120" s="100" t="n"/>
      <c r="G120" s="106" t="n"/>
      <c r="H120" s="106" t="n"/>
      <c r="I120" s="113" t="n"/>
      <c r="J120" s="113" t="n"/>
      <c r="K120" s="113" t="n"/>
      <c r="L120" s="115" t="n">
        <v>194.29</v>
      </c>
      <c r="M120" s="113" t="n"/>
      <c r="N120" s="94" t="n"/>
    </row>
    <row r="121" ht="68.65000000000001" customHeight="1">
      <c r="A121" s="87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88" t="n"/>
      <c r="E121" s="88" t="n"/>
      <c r="F121" s="93" t="inlineStr">
        <is>
          <t>100 шт</t>
        </is>
      </c>
      <c r="G121" s="94" t="n">
        <v>0.1</v>
      </c>
      <c r="H121" s="95" t="n">
        <v>1</v>
      </c>
      <c r="I121" s="150" t="n">
        <v>0.1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88" t="n"/>
      <c r="E122" s="88" t="n"/>
      <c r="F122" s="99" t="n"/>
      <c r="G122" s="99" t="n"/>
      <c r="H122" s="99" t="n"/>
      <c r="I122" s="100" t="n"/>
      <c r="J122" s="101" t="n">
        <v>326.82</v>
      </c>
      <c r="K122" s="102" t="n">
        <v>1.2</v>
      </c>
      <c r="L122" s="101" t="n">
        <v>39.22</v>
      </c>
      <c r="M122" s="101" t="n">
        <v>71.26000000000001</v>
      </c>
      <c r="N122" s="103" t="n">
        <v>2794.82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88" t="n"/>
      <c r="E123" s="88" t="n"/>
      <c r="F123" s="99" t="n"/>
      <c r="G123" s="99" t="n"/>
      <c r="H123" s="99" t="n"/>
      <c r="I123" s="100" t="n"/>
      <c r="J123" s="103" t="n">
        <v>1852.8</v>
      </c>
      <c r="K123" s="102" t="n">
        <v>1.2</v>
      </c>
      <c r="L123" s="101" t="n">
        <v>222.34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88" t="n"/>
      <c r="E124" s="88" t="n"/>
      <c r="F124" s="99" t="n"/>
      <c r="G124" s="99" t="n"/>
      <c r="H124" s="99" t="n"/>
      <c r="I124" s="100" t="n"/>
      <c r="J124" s="101" t="n">
        <v>324</v>
      </c>
      <c r="K124" s="102" t="n">
        <v>1.2</v>
      </c>
      <c r="L124" s="101" t="n">
        <v>38.88</v>
      </c>
      <c r="M124" s="101" t="n">
        <v>71.26000000000001</v>
      </c>
      <c r="N124" s="103" t="n">
        <v>2770.59</v>
      </c>
    </row>
    <row r="125" ht="19.35" customHeight="1">
      <c r="A125" s="96" t="n"/>
      <c r="B125" s="104" t="n"/>
      <c r="C125" s="98" t="inlineStr">
        <is>
          <t>ЗТ</t>
        </is>
      </c>
      <c r="D125" s="88" t="n"/>
      <c r="E125" s="88" t="n"/>
      <c r="F125" s="105" t="inlineStr">
        <is>
          <t>чел.-ч</t>
        </is>
      </c>
      <c r="G125" s="117" t="n">
        <v>41.9</v>
      </c>
      <c r="H125" s="102" t="n">
        <v>1.2</v>
      </c>
      <c r="I125" s="118" t="n">
        <v>5.028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88" t="n"/>
      <c r="E126" s="88" t="n"/>
      <c r="F126" s="105" t="inlineStr">
        <is>
          <t>чел.-ч</t>
        </is>
      </c>
      <c r="G126" s="120" t="n">
        <v>24</v>
      </c>
      <c r="H126" s="102" t="n">
        <v>1.2</v>
      </c>
      <c r="I126" s="101" t="n">
        <v>2.88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88" t="n"/>
      <c r="E127" s="88" t="n"/>
      <c r="F127" s="99" t="n"/>
      <c r="G127" s="106" t="n"/>
      <c r="H127" s="106" t="n"/>
      <c r="I127" s="100" t="n"/>
      <c r="J127" s="103" t="n">
        <v>2179.62</v>
      </c>
      <c r="K127" s="100" t="n"/>
      <c r="L127" s="101" t="n">
        <v>261.56</v>
      </c>
      <c r="M127" s="100" t="n"/>
      <c r="N127" s="107" t="n"/>
    </row>
    <row r="128" ht="19.35" customHeight="1">
      <c r="A128" s="96" t="n"/>
      <c r="B128" s="108" t="n"/>
      <c r="C128" s="98" t="inlineStr">
        <is>
          <t>ФОТ</t>
        </is>
      </c>
      <c r="D128" s="88" t="n"/>
      <c r="E128" s="88" t="n"/>
      <c r="F128" s="99" t="n"/>
      <c r="G128" s="106" t="n"/>
      <c r="H128" s="106" t="n"/>
      <c r="I128" s="100" t="n"/>
      <c r="J128" s="100" t="n"/>
      <c r="K128" s="100" t="n"/>
      <c r="L128" s="101" t="n">
        <v>78.09999999999999</v>
      </c>
      <c r="M128" s="100" t="n"/>
      <c r="N128" s="103" t="n">
        <v>5565.41</v>
      </c>
    </row>
    <row r="129" ht="42" customHeight="1">
      <c r="A129" s="96" t="n"/>
      <c r="B129" s="109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88" t="n"/>
      <c r="E129" s="88" t="n"/>
      <c r="F129" s="105" t="inlineStr">
        <is>
          <t>%</t>
        </is>
      </c>
      <c r="G129" s="110" t="n">
        <v>89</v>
      </c>
      <c r="H129" s="111" t="n"/>
      <c r="I129" s="110" t="n">
        <v>89</v>
      </c>
      <c r="J129" s="100" t="n"/>
      <c r="K129" s="100" t="n"/>
      <c r="L129" s="101" t="n">
        <v>69.51000000000001</v>
      </c>
      <c r="M129" s="100" t="n"/>
      <c r="N129" s="112" t="n">
        <v>4953.21</v>
      </c>
    </row>
    <row r="130" ht="42" customHeight="1">
      <c r="A130" s="96" t="n"/>
      <c r="B130" s="109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88" t="n"/>
      <c r="E130" s="88" t="n"/>
      <c r="F130" s="105" t="inlineStr">
        <is>
          <t>%</t>
        </is>
      </c>
      <c r="G130" s="110" t="n">
        <v>41</v>
      </c>
      <c r="H130" s="111" t="n"/>
      <c r="I130" s="110" t="n">
        <v>41</v>
      </c>
      <c r="J130" s="100" t="n"/>
      <c r="K130" s="100" t="n"/>
      <c r="L130" s="101" t="n">
        <v>32.02</v>
      </c>
      <c r="M130" s="100" t="n"/>
      <c r="N130" s="103" t="n">
        <v>2281.82</v>
      </c>
    </row>
    <row r="131" ht="19.35" customHeight="1">
      <c r="A131" s="96" t="n"/>
      <c r="B131" s="108" t="n"/>
      <c r="C131" s="87" t="inlineStr">
        <is>
          <t>Всего по позиции</t>
        </is>
      </c>
      <c r="D131" s="88" t="n"/>
      <c r="E131" s="88" t="n"/>
      <c r="F131" s="100" t="n"/>
      <c r="G131" s="106" t="n"/>
      <c r="H131" s="106" t="n"/>
      <c r="I131" s="113" t="n"/>
      <c r="J131" s="113" t="n"/>
      <c r="K131" s="113" t="n"/>
      <c r="L131" s="115" t="n">
        <v>363.09</v>
      </c>
      <c r="M131" s="113" t="n"/>
      <c r="N131" s="94" t="n"/>
    </row>
    <row r="132" ht="55.35" customHeight="1">
      <c r="A132" s="87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88" t="n"/>
      <c r="E132" s="88" t="n"/>
      <c r="F132" s="93" t="inlineStr">
        <is>
          <t>100 шт</t>
        </is>
      </c>
      <c r="G132" s="94" t="n">
        <v>0.1</v>
      </c>
      <c r="H132" s="95" t="n">
        <v>1</v>
      </c>
      <c r="I132" s="150" t="n">
        <v>0.1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88" t="n"/>
      <c r="E133" s="88" t="n"/>
      <c r="F133" s="99" t="n"/>
      <c r="G133" s="99" t="n"/>
      <c r="H133" s="99" t="n"/>
      <c r="I133" s="100" t="n"/>
      <c r="J133" s="101" t="n">
        <v>93.59999999999999</v>
      </c>
      <c r="K133" s="102" t="n">
        <v>1.2</v>
      </c>
      <c r="L133" s="101" t="n">
        <v>11.23</v>
      </c>
      <c r="M133" s="101" t="n">
        <v>71.26000000000001</v>
      </c>
      <c r="N133" s="101" t="n">
        <v>800.25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88" t="n"/>
      <c r="E134" s="88" t="n"/>
      <c r="F134" s="99" t="n"/>
      <c r="G134" s="99" t="n"/>
      <c r="H134" s="99" t="n"/>
      <c r="I134" s="100" t="n"/>
      <c r="J134" s="101" t="n">
        <v>531.14</v>
      </c>
      <c r="K134" s="102" t="n">
        <v>1.2</v>
      </c>
      <c r="L134" s="101" t="n">
        <v>63.74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88" t="n"/>
      <c r="E135" s="88" t="n"/>
      <c r="F135" s="99" t="n"/>
      <c r="G135" s="99" t="n"/>
      <c r="H135" s="99" t="n"/>
      <c r="I135" s="100" t="n"/>
      <c r="J135" s="101" t="n">
        <v>92.88</v>
      </c>
      <c r="K135" s="102" t="n">
        <v>1.2</v>
      </c>
      <c r="L135" s="101" t="n">
        <v>11.15</v>
      </c>
      <c r="M135" s="101" t="n">
        <v>71.26000000000001</v>
      </c>
      <c r="N135" s="101" t="n">
        <v>794.55</v>
      </c>
    </row>
    <row r="136" ht="19.35" customHeight="1">
      <c r="A136" s="96" t="n"/>
      <c r="B136" s="104" t="n"/>
      <c r="C136" s="98" t="inlineStr">
        <is>
          <t>ЗТ</t>
        </is>
      </c>
      <c r="D136" s="88" t="n"/>
      <c r="E136" s="88" t="n"/>
      <c r="F136" s="105" t="inlineStr">
        <is>
          <t>чел.-ч</t>
        </is>
      </c>
      <c r="G136" s="120" t="n">
        <v>12</v>
      </c>
      <c r="H136" s="102" t="n">
        <v>1.2</v>
      </c>
      <c r="I136" s="101" t="n">
        <v>1.44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88" t="n"/>
      <c r="E137" s="88" t="n"/>
      <c r="F137" s="105" t="inlineStr">
        <is>
          <t>чел.-ч</t>
        </is>
      </c>
      <c r="G137" s="101" t="n">
        <v>6.88</v>
      </c>
      <c r="H137" s="102" t="n">
        <v>1.2</v>
      </c>
      <c r="I137" s="119" t="n">
        <v>0.8256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88" t="n"/>
      <c r="E138" s="88" t="n"/>
      <c r="F138" s="99" t="n"/>
      <c r="G138" s="106" t="n"/>
      <c r="H138" s="106" t="n"/>
      <c r="I138" s="100" t="n"/>
      <c r="J138" s="101" t="n">
        <v>624.74</v>
      </c>
      <c r="K138" s="100" t="n"/>
      <c r="L138" s="101" t="n">
        <v>74.97</v>
      </c>
      <c r="M138" s="100" t="n"/>
      <c r="N138" s="107" t="n"/>
    </row>
    <row r="139" ht="19.35" customHeight="1">
      <c r="A139" s="96" t="n"/>
      <c r="B139" s="108" t="n"/>
      <c r="C139" s="98" t="inlineStr">
        <is>
          <t>ФОТ</t>
        </is>
      </c>
      <c r="D139" s="88" t="n"/>
      <c r="E139" s="88" t="n"/>
      <c r="F139" s="99" t="n"/>
      <c r="G139" s="106" t="n"/>
      <c r="H139" s="106" t="n"/>
      <c r="I139" s="100" t="n"/>
      <c r="J139" s="100" t="n"/>
      <c r="K139" s="100" t="n"/>
      <c r="L139" s="101" t="n">
        <v>22.38</v>
      </c>
      <c r="M139" s="100" t="n"/>
      <c r="N139" s="103" t="n">
        <v>1594.8</v>
      </c>
    </row>
    <row r="140" ht="42" customHeight="1">
      <c r="A140" s="96" t="n"/>
      <c r="B140" s="109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88" t="n"/>
      <c r="E140" s="88" t="n"/>
      <c r="F140" s="105" t="inlineStr">
        <is>
          <t>%</t>
        </is>
      </c>
      <c r="G140" s="110" t="n">
        <v>89</v>
      </c>
      <c r="H140" s="111" t="n"/>
      <c r="I140" s="110" t="n">
        <v>89</v>
      </c>
      <c r="J140" s="100" t="n"/>
      <c r="K140" s="100" t="n"/>
      <c r="L140" s="101" t="n">
        <v>19.92</v>
      </c>
      <c r="M140" s="100" t="n"/>
      <c r="N140" s="112" t="n">
        <v>1419.37</v>
      </c>
    </row>
    <row r="141" ht="42" customHeight="1">
      <c r="A141" s="96" t="n"/>
      <c r="B141" s="109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88" t="n"/>
      <c r="E141" s="88" t="n"/>
      <c r="F141" s="105" t="inlineStr">
        <is>
          <t>%</t>
        </is>
      </c>
      <c r="G141" s="110" t="n">
        <v>41</v>
      </c>
      <c r="H141" s="111" t="n"/>
      <c r="I141" s="110" t="n">
        <v>41</v>
      </c>
      <c r="J141" s="100" t="n"/>
      <c r="K141" s="100" t="n"/>
      <c r="L141" s="101" t="n">
        <v>9.18</v>
      </c>
      <c r="M141" s="100" t="n"/>
      <c r="N141" s="101" t="n">
        <v>653.87</v>
      </c>
    </row>
    <row r="142" ht="19.35" customHeight="1">
      <c r="A142" s="96" t="n"/>
      <c r="B142" s="108" t="n"/>
      <c r="C142" s="87" t="inlineStr">
        <is>
          <t>Всего по позиции</t>
        </is>
      </c>
      <c r="D142" s="88" t="n"/>
      <c r="E142" s="88" t="n"/>
      <c r="F142" s="100" t="n"/>
      <c r="G142" s="106" t="n"/>
      <c r="H142" s="106" t="n"/>
      <c r="I142" s="113" t="n"/>
      <c r="J142" s="113" t="n"/>
      <c r="K142" s="113" t="n"/>
      <c r="L142" s="115" t="n">
        <v>104.07</v>
      </c>
      <c r="M142" s="113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5080.41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2860.05</v>
      </c>
      <c r="M144" s="129" t="n"/>
      <c r="N144" s="128" t="n">
        <v>133561.33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1463.79</v>
      </c>
      <c r="M146" s="129" t="n"/>
      <c r="N146" s="128" t="n">
        <v>104309.68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1396.26</v>
      </c>
      <c r="M147" s="129" t="n"/>
      <c r="N147" s="128" t="n">
        <v>29251.65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1396.26</v>
      </c>
      <c r="M149" s="129" t="n"/>
      <c r="N149" s="128" t="n">
        <v>29251.65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244.17</v>
      </c>
      <c r="M151" s="129" t="n"/>
      <c r="N151" s="128" t="n">
        <v>17399.56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1707.96</v>
      </c>
      <c r="M152" s="129" t="n"/>
      <c r="N152" s="128" t="n">
        <v>121709.24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1520.09</v>
      </c>
      <c r="M153" s="129" t="n"/>
      <c r="N153" s="128" t="n">
        <v>108321.23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700.27</v>
      </c>
      <c r="M154" s="129" t="n"/>
      <c r="N154" s="128" t="n">
        <v>49900.78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5080.41</v>
      </c>
      <c r="M155" s="134" t="n"/>
      <c r="N155" s="123" t="n">
        <v>291783.34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173.38656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18.08628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5080.41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5080.41</v>
      </c>
      <c r="M161" s="129" t="n"/>
      <c r="N161" s="128" t="n">
        <v>291783.34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2860.05</v>
      </c>
      <c r="M163" s="129" t="n"/>
      <c r="N163" s="128" t="n">
        <v>133561.33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1463.79</v>
      </c>
      <c r="M165" s="129" t="n"/>
      <c r="N165" s="128" t="n">
        <v>104309.68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1396.26</v>
      </c>
      <c r="M166" s="129" t="n"/>
      <c r="N166" s="128" t="n">
        <v>29251.65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1396.26</v>
      </c>
      <c r="M167" s="129" t="n"/>
      <c r="N167" s="128" t="n">
        <v>29251.65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244.17</v>
      </c>
      <c r="M168" s="129" t="n"/>
      <c r="N168" s="128" t="n">
        <v>17399.56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1707.96</v>
      </c>
      <c r="M169" s="129" t="n"/>
      <c r="N169" s="128" t="n">
        <v>121709.24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1520.09</v>
      </c>
      <c r="M170" s="129" t="n"/>
      <c r="N170" s="128" t="n">
        <v>108321.23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700.27</v>
      </c>
      <c r="M171" s="129" t="n"/>
      <c r="N171" s="128" t="n">
        <v>49900.78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5080.41</v>
      </c>
      <c r="M172" s="124" t="n"/>
      <c r="N172" s="123" t="n">
        <v>291783.34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2860.05</v>
      </c>
      <c r="M173" s="129" t="n"/>
      <c r="N173" s="128" t="n">
        <v>133561.33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1463.79</v>
      </c>
      <c r="M175" s="129" t="n"/>
      <c r="N175" s="128" t="n">
        <v>104309.68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1396.26</v>
      </c>
      <c r="M176" s="129" t="n"/>
      <c r="N176" s="128" t="n">
        <v>29251.65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1396.26</v>
      </c>
      <c r="M177" s="129" t="n"/>
      <c r="N177" s="128" t="n">
        <v>29251.65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244.17</v>
      </c>
      <c r="M178" s="129" t="n"/>
      <c r="N178" s="128" t="n">
        <v>17399.56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1707.96</v>
      </c>
      <c r="M179" s="129" t="n"/>
      <c r="N179" s="128" t="n">
        <v>121709.24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1520.09</v>
      </c>
      <c r="M180" s="129" t="n"/>
      <c r="N180" s="128" t="n">
        <v>108321.23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700.27</v>
      </c>
      <c r="M181" s="129" t="n"/>
      <c r="N181" s="128" t="n">
        <v>49900.78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173.38656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18.08628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H15:N15"/>
    <mergeCell ref="C51:E51"/>
    <mergeCell ref="C95:E95"/>
    <mergeCell ref="C163:K163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24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02-33-22</t>
        </is>
      </c>
    </row>
    <row r="25" ht="19.35" customHeight="1">
      <c r="A25" s="56" t="inlineStr">
        <is>
          <t>33 ВЛ 500 кВ Зейская ГЭС - Амурская №2.  Магдагачинский р-он гор. Пос. Ушумун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13.95</v>
      </c>
      <c r="M31" s="65" t="n">
        <v>0.2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32.09</v>
      </c>
      <c r="E32" s="72" t="inlineStr">
        <is>
          <t>(</t>
        </is>
      </c>
      <c r="F32" s="71" t="n">
        <v>0.45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23.36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32.09</v>
      </c>
      <c r="E34" s="72" t="inlineStr">
        <is>
          <t>(</t>
        </is>
      </c>
      <c r="F34" s="78" t="n">
        <v>0.45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364-365,366-368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0.59</v>
      </c>
      <c r="H44" s="95" t="n">
        <v>1</v>
      </c>
      <c r="I44" s="115" t="n">
        <v>0.59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63.6</v>
      </c>
      <c r="M46" s="101" t="n">
        <v>71.26000000000001</v>
      </c>
      <c r="N46" s="103" t="n">
        <v>4532.14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6" t="n">
        <v>7.58976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63.6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1" t="n">
        <v>63.6</v>
      </c>
      <c r="M49" s="100" t="n"/>
      <c r="N49" s="103" t="n">
        <v>4532.14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56.6</v>
      </c>
      <c r="M50" s="100" t="n"/>
      <c r="N50" s="112" t="n">
        <v>4033.6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26.08</v>
      </c>
      <c r="M51" s="100" t="n"/>
      <c r="N51" s="103" t="n">
        <v>1858.18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5" t="n">
        <v>146.28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0.3</v>
      </c>
      <c r="H53" s="95" t="n">
        <v>1</v>
      </c>
      <c r="I53" s="150" t="n">
        <v>0.3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93.16</v>
      </c>
      <c r="M55" s="101" t="n">
        <v>71.26000000000001</v>
      </c>
      <c r="N55" s="103" t="n">
        <v>6638.58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9" t="n">
        <v>11.1168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93.16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1" t="n">
        <v>93.16</v>
      </c>
      <c r="M58" s="100" t="n"/>
      <c r="N58" s="103" t="n">
        <v>6638.58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82.91</v>
      </c>
      <c r="M59" s="100" t="n"/>
      <c r="N59" s="112" t="n">
        <v>5908.34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38.2</v>
      </c>
      <c r="M60" s="100" t="n"/>
      <c r="N60" s="103" t="n">
        <v>2721.82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5" t="n">
        <v>214.27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0.1</v>
      </c>
      <c r="H62" s="95" t="n">
        <v>1</v>
      </c>
      <c r="I62" s="150" t="n">
        <v>0.1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39.02</v>
      </c>
      <c r="M64" s="101" t="n">
        <v>71.26000000000001</v>
      </c>
      <c r="N64" s="103" t="n">
        <v>2780.57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8" t="n">
        <v>4.656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39.02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39.02</v>
      </c>
      <c r="M67" s="100" t="n"/>
      <c r="N67" s="103" t="n">
        <v>2780.57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34.73</v>
      </c>
      <c r="M68" s="100" t="n"/>
      <c r="N68" s="112" t="n">
        <v>2474.71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16</v>
      </c>
      <c r="M69" s="100" t="n"/>
      <c r="N69" s="103" t="n">
        <v>1140.03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5" t="n">
        <v>89.75</v>
      </c>
      <c r="M70" s="113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450.3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195.78</v>
      </c>
      <c r="M72" s="129" t="n"/>
      <c r="N72" s="128" t="n">
        <v>13951.29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195.78</v>
      </c>
      <c r="M74" s="129" t="n"/>
      <c r="N74" s="128" t="n">
        <v>13951.29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195.78</v>
      </c>
      <c r="M80" s="129" t="n"/>
      <c r="N80" s="128" t="n">
        <v>13951.29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174.24</v>
      </c>
      <c r="M81" s="129" t="n"/>
      <c r="N81" s="128" t="n">
        <v>12416.65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80.28</v>
      </c>
      <c r="M82" s="129" t="n"/>
      <c r="N82" s="128" t="n">
        <v>5720.03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450.3</v>
      </c>
      <c r="M83" s="134" t="n"/>
      <c r="N83" s="123" t="n">
        <v>32087.97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23.36256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450.3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450.3</v>
      </c>
      <c r="M89" s="129" t="n"/>
      <c r="N89" s="128" t="n">
        <v>32087.97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195.78</v>
      </c>
      <c r="M91" s="129" t="n"/>
      <c r="N91" s="128" t="n">
        <v>13951.29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195.78</v>
      </c>
      <c r="M93" s="129" t="n"/>
      <c r="N93" s="128" t="n">
        <v>13951.29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195.78</v>
      </c>
      <c r="M97" s="129" t="n"/>
      <c r="N97" s="128" t="n">
        <v>13951.29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174.24</v>
      </c>
      <c r="M98" s="129" t="n"/>
      <c r="N98" s="128" t="n">
        <v>12416.65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80.28</v>
      </c>
      <c r="M99" s="129" t="n"/>
      <c r="N99" s="128" t="n">
        <v>5720.03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450.3</v>
      </c>
      <c r="M100" s="124" t="n"/>
      <c r="N100" s="123" t="n">
        <v>32087.97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195.78</v>
      </c>
      <c r="M101" s="129" t="n"/>
      <c r="N101" s="128" t="n">
        <v>13951.29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195.78</v>
      </c>
      <c r="M103" s="129" t="n"/>
      <c r="N103" s="128" t="n">
        <v>13951.29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195.78</v>
      </c>
      <c r="M107" s="129" t="n"/>
      <c r="N107" s="128" t="n">
        <v>13951.29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174.24</v>
      </c>
      <c r="M108" s="129" t="n"/>
      <c r="N108" s="128" t="n">
        <v>12416.65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80.28</v>
      </c>
      <c r="M109" s="129" t="n"/>
      <c r="N109" s="128" t="n">
        <v>5720.03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23.36256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25.xml><?xml version="1.0" encoding="utf-8"?>
<worksheet xmlns="http://schemas.openxmlformats.org/spreadsheetml/2006/main">
  <sheetPr>
    <outlinePr summaryBelow="1" summaryRight="1"/>
    <pageSetUpPr autoPageBreaks="0" fitToPage="0"/>
  </sheetPr>
  <dimension ref="A1:N22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02-33-23</t>
        </is>
      </c>
    </row>
    <row r="25" ht="19.35" customHeight="1">
      <c r="A25" s="56" t="inlineStr">
        <is>
          <t>33 ВЛ 500 кВ Зейская ГЭС - Амурская №2. Сивакское уч. л-во Магдагачинского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5869.92</v>
      </c>
      <c r="M31" s="65" t="n">
        <v>82.37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16514.72</v>
      </c>
      <c r="E32" s="72" t="inlineStr">
        <is>
          <t>(</t>
        </is>
      </c>
      <c r="F32" s="71" t="n">
        <v>289.03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9758.23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1050.88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16514.72</v>
      </c>
      <c r="E34" s="72" t="inlineStr">
        <is>
          <t>(</t>
        </is>
      </c>
      <c r="F34" s="78" t="n">
        <v>289.03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1389</v>
      </c>
      <c r="H44" s="95" t="n">
        <v>1</v>
      </c>
      <c r="I44" s="153" t="n">
        <v>1389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62988.37</v>
      </c>
      <c r="M45" s="101" t="n">
        <v>71.26000000000001</v>
      </c>
      <c r="N45" s="103" t="n">
        <v>4488551.25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2" t="n">
        <v>7383.924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62988.37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62988.37</v>
      </c>
      <c r="M48" s="100" t="n"/>
      <c r="N48" s="103" t="n">
        <v>4488551.25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56059.65</v>
      </c>
      <c r="M49" s="100" t="n"/>
      <c r="N49" s="112" t="n">
        <v>3994810.61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25825.23</v>
      </c>
      <c r="M50" s="100" t="n"/>
      <c r="N50" s="103" t="n">
        <v>1840306.01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144873.25</v>
      </c>
      <c r="M51" s="113" t="n"/>
      <c r="N51" s="94" t="n"/>
    </row>
    <row r="52" ht="19.35" customHeight="1">
      <c r="A52" s="149" t="inlineStr">
        <is>
          <t>Пролет 437-468,471-493,494-501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29.15</v>
      </c>
      <c r="H53" s="95" t="n">
        <v>1</v>
      </c>
      <c r="I53" s="115" t="n">
        <v>29.15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3" t="n">
        <v>1712.97</v>
      </c>
      <c r="M54" s="101" t="n">
        <v>71.26000000000001</v>
      </c>
      <c r="N54" s="103" t="n">
        <v>122066.24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9" t="n">
        <v>182.2458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3" t="n">
        <v>1712.97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3" t="n">
        <v>1712.97</v>
      </c>
      <c r="M57" s="100" t="n"/>
      <c r="N57" s="103" t="n">
        <v>122066.24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3" t="n">
        <v>1524.54</v>
      </c>
      <c r="M58" s="100" t="n"/>
      <c r="N58" s="112" t="n">
        <v>108638.95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702.3200000000001</v>
      </c>
      <c r="M59" s="100" t="n"/>
      <c r="N59" s="103" t="n">
        <v>50047.16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4" t="n">
        <v>3939.83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13.64</v>
      </c>
      <c r="H61" s="95" t="n">
        <v>1</v>
      </c>
      <c r="I61" s="115" t="n">
        <v>13.64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3" t="n">
        <v>1553.98</v>
      </c>
      <c r="M62" s="101" t="n">
        <v>71.26000000000001</v>
      </c>
      <c r="N62" s="103" t="n">
        <v>110736.61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165.3168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3" t="n">
        <v>1553.98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3" t="n">
        <v>1553.98</v>
      </c>
      <c r="M65" s="100" t="n"/>
      <c r="N65" s="103" t="n">
        <v>110736.61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3" t="n">
        <v>1383.04</v>
      </c>
      <c r="M66" s="100" t="n"/>
      <c r="N66" s="112" t="n">
        <v>98555.58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637.13</v>
      </c>
      <c r="M67" s="100" t="n"/>
      <c r="N67" s="103" t="n">
        <v>45402.01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4" t="n">
        <v>3574.15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4.61</v>
      </c>
      <c r="H69" s="95" t="n">
        <v>1</v>
      </c>
      <c r="I69" s="115" t="n">
        <v>4.61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696.8099999999999</v>
      </c>
      <c r="M70" s="101" t="n">
        <v>71.26000000000001</v>
      </c>
      <c r="N70" s="103" t="n">
        <v>49654.68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9" t="n">
        <v>74.1288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696.8099999999999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696.8099999999999</v>
      </c>
      <c r="M73" s="100" t="n"/>
      <c r="N73" s="103" t="n">
        <v>49654.68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620.16</v>
      </c>
      <c r="M74" s="100" t="n"/>
      <c r="N74" s="112" t="n">
        <v>44192.67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285.69</v>
      </c>
      <c r="M75" s="100" t="n"/>
      <c r="N75" s="103" t="n">
        <v>20358.42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4" t="n">
        <v>1602.66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ФЕР01-02-099-06</t>
        </is>
      </c>
      <c r="C77" s="92" t="inlineStr">
        <is>
          <t>Валка деревьев мягких пород с корня, диаметр стволов: более 32 см</t>
        </is>
      </c>
      <c r="D77" s="88" t="n"/>
      <c r="E77" s="88" t="n"/>
      <c r="F77" s="93" t="inlineStr">
        <is>
          <t>100 шт</t>
        </is>
      </c>
      <c r="G77" s="94" t="n">
        <v>0.31</v>
      </c>
      <c r="H77" s="95" t="n">
        <v>1</v>
      </c>
      <c r="I77" s="115" t="n">
        <v>0.31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192.7</v>
      </c>
      <c r="K78" s="102" t="n">
        <v>1.2</v>
      </c>
      <c r="L78" s="101" t="n">
        <v>71.68000000000001</v>
      </c>
      <c r="M78" s="101" t="n">
        <v>71.26000000000001</v>
      </c>
      <c r="N78" s="103" t="n">
        <v>5107.92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20.5</v>
      </c>
      <c r="H79" s="102" t="n">
        <v>1.2</v>
      </c>
      <c r="I79" s="118" t="n">
        <v>7.626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192.7</v>
      </c>
      <c r="K80" s="100" t="n"/>
      <c r="L80" s="101" t="n">
        <v>71.68000000000001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71.68000000000001</v>
      </c>
      <c r="M81" s="100" t="n"/>
      <c r="N81" s="103" t="n">
        <v>5107.92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63.8</v>
      </c>
      <c r="M82" s="100" t="n"/>
      <c r="N82" s="112" t="n">
        <v>4546.05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29.39</v>
      </c>
      <c r="M83" s="100" t="n"/>
      <c r="N83" s="103" t="n">
        <v>2094.25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5" t="n">
        <v>164.87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ФЕР01-02-099-07</t>
        </is>
      </c>
      <c r="C85" s="92" t="inlineStr">
        <is>
          <t>Валка деревьев твердых пород и лиственницы с корня, диаметр стволов: до 16 см</t>
        </is>
      </c>
      <c r="D85" s="88" t="n"/>
      <c r="E85" s="88" t="n"/>
      <c r="F85" s="93" t="inlineStr">
        <is>
          <t>100 шт</t>
        </is>
      </c>
      <c r="G85" s="94" t="n">
        <v>6.26</v>
      </c>
      <c r="H85" s="95" t="n">
        <v>1</v>
      </c>
      <c r="I85" s="115" t="n">
        <v>6.26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59.22</v>
      </c>
      <c r="K86" s="102" t="n">
        <v>1.2</v>
      </c>
      <c r="L86" s="101" t="n">
        <v>444.86</v>
      </c>
      <c r="M86" s="101" t="n">
        <v>71.26000000000001</v>
      </c>
      <c r="N86" s="103" t="n">
        <v>31700.72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6.3</v>
      </c>
      <c r="H87" s="102" t="n">
        <v>1.2</v>
      </c>
      <c r="I87" s="119" t="n">
        <v>47.3256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59.22</v>
      </c>
      <c r="K88" s="100" t="n"/>
      <c r="L88" s="101" t="n">
        <v>444.86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1" t="n">
        <v>444.86</v>
      </c>
      <c r="M89" s="100" t="n"/>
      <c r="N89" s="103" t="n">
        <v>31700.72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395.93</v>
      </c>
      <c r="M90" s="100" t="n"/>
      <c r="N90" s="112" t="n">
        <v>28213.64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182.39</v>
      </c>
      <c r="M91" s="100" t="n"/>
      <c r="N91" s="103" t="n">
        <v>12997.3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4" t="n">
        <v>1023.18</v>
      </c>
      <c r="M92" s="113" t="n"/>
      <c r="N92" s="94" t="n"/>
    </row>
    <row r="93" ht="55.35" customHeight="1">
      <c r="A93" s="87" t="inlineStr">
        <is>
          <t>7</t>
        </is>
      </c>
      <c r="B93" s="91" t="inlineStr">
        <is>
          <t>ФЕР01-02-099-10</t>
        </is>
      </c>
      <c r="C93" s="92" t="inlineStr">
        <is>
          <t>Валка деревьев твердых пород и лиственницы с корня, диаметр стволов: до 28 см</t>
        </is>
      </c>
      <c r="D93" s="88" t="n"/>
      <c r="E93" s="88" t="n"/>
      <c r="F93" s="93" t="inlineStr">
        <is>
          <t>100 шт</t>
        </is>
      </c>
      <c r="G93" s="94" t="n">
        <v>2.97</v>
      </c>
      <c r="H93" s="95" t="n">
        <v>1</v>
      </c>
      <c r="I93" s="115" t="n">
        <v>2.97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115.62</v>
      </c>
      <c r="K94" s="102" t="n">
        <v>1.2</v>
      </c>
      <c r="L94" s="101" t="n">
        <v>412.07</v>
      </c>
      <c r="M94" s="101" t="n">
        <v>71.26000000000001</v>
      </c>
      <c r="N94" s="103" t="n">
        <v>29364.11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7" t="n">
        <v>12.3</v>
      </c>
      <c r="H95" s="102" t="n">
        <v>1.2</v>
      </c>
      <c r="I95" s="119" t="n">
        <v>43.8372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6" t="n"/>
      <c r="H96" s="106" t="n"/>
      <c r="I96" s="100" t="n"/>
      <c r="J96" s="101" t="n">
        <v>115.62</v>
      </c>
      <c r="K96" s="100" t="n"/>
      <c r="L96" s="101" t="n">
        <v>412.07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88" t="n"/>
      <c r="E97" s="88" t="n"/>
      <c r="F97" s="99" t="n"/>
      <c r="G97" s="106" t="n"/>
      <c r="H97" s="106" t="n"/>
      <c r="I97" s="100" t="n"/>
      <c r="J97" s="100" t="n"/>
      <c r="K97" s="100" t="n"/>
      <c r="L97" s="101" t="n">
        <v>412.07</v>
      </c>
      <c r="M97" s="100" t="n"/>
      <c r="N97" s="103" t="n">
        <v>29364.11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366.74</v>
      </c>
      <c r="M98" s="100" t="n"/>
      <c r="N98" s="112" t="n">
        <v>26134.06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168.95</v>
      </c>
      <c r="M99" s="100" t="n"/>
      <c r="N99" s="103" t="n">
        <v>12039.29</v>
      </c>
    </row>
    <row r="100" ht="19.35" customHeight="1">
      <c r="A100" s="96" t="n"/>
      <c r="B100" s="108" t="n"/>
      <c r="C100" s="87" t="inlineStr">
        <is>
          <t>Всего по позиции</t>
        </is>
      </c>
      <c r="D100" s="88" t="n"/>
      <c r="E100" s="88" t="n"/>
      <c r="F100" s="100" t="n"/>
      <c r="G100" s="106" t="n"/>
      <c r="H100" s="106" t="n"/>
      <c r="I100" s="113" t="n"/>
      <c r="J100" s="113" t="n"/>
      <c r="K100" s="113" t="n"/>
      <c r="L100" s="115" t="n">
        <v>947.76</v>
      </c>
      <c r="M100" s="113" t="n"/>
      <c r="N100" s="94" t="n"/>
    </row>
    <row r="101" ht="55.35" customHeight="1">
      <c r="A101" s="87" t="inlineStr">
        <is>
          <t>8</t>
        </is>
      </c>
      <c r="B101" s="91" t="inlineStr">
        <is>
          <t>ФЕР01-02-099-11</t>
        </is>
      </c>
      <c r="C101" s="92" t="inlineStr">
        <is>
          <t>Валка деревьев твердых пород и лиственницы с корня, диаметр стволов: до 32 см</t>
        </is>
      </c>
      <c r="D101" s="88" t="n"/>
      <c r="E101" s="88" t="n"/>
      <c r="F101" s="93" t="inlineStr">
        <is>
          <t>100 шт</t>
        </is>
      </c>
      <c r="G101" s="94" t="n">
        <v>0.96</v>
      </c>
      <c r="H101" s="95" t="n">
        <v>1</v>
      </c>
      <c r="I101" s="115" t="n">
        <v>0.96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154.16</v>
      </c>
      <c r="K102" s="102" t="n">
        <v>1.2</v>
      </c>
      <c r="L102" s="101" t="n">
        <v>177.59</v>
      </c>
      <c r="M102" s="101" t="n">
        <v>71.26000000000001</v>
      </c>
      <c r="N102" s="103" t="n">
        <v>12655.06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7" t="n">
        <v>16.4</v>
      </c>
      <c r="H103" s="102" t="n">
        <v>1.2</v>
      </c>
      <c r="I103" s="119" t="n">
        <v>18.8928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Итого по расценке</t>
        </is>
      </c>
      <c r="D104" s="88" t="n"/>
      <c r="E104" s="88" t="n"/>
      <c r="F104" s="99" t="n"/>
      <c r="G104" s="106" t="n"/>
      <c r="H104" s="106" t="n"/>
      <c r="I104" s="100" t="n"/>
      <c r="J104" s="101" t="n">
        <v>154.16</v>
      </c>
      <c r="K104" s="100" t="n"/>
      <c r="L104" s="101" t="n">
        <v>177.59</v>
      </c>
      <c r="M104" s="100" t="n"/>
      <c r="N104" s="107" t="n"/>
    </row>
    <row r="105" ht="19.35" customHeight="1">
      <c r="A105" s="96" t="n"/>
      <c r="B105" s="108" t="n"/>
      <c r="C105" s="98" t="inlineStr">
        <is>
          <t>ФОТ</t>
        </is>
      </c>
      <c r="D105" s="88" t="n"/>
      <c r="E105" s="88" t="n"/>
      <c r="F105" s="99" t="n"/>
      <c r="G105" s="106" t="n"/>
      <c r="H105" s="106" t="n"/>
      <c r="I105" s="100" t="n"/>
      <c r="J105" s="100" t="n"/>
      <c r="K105" s="100" t="n"/>
      <c r="L105" s="101" t="n">
        <v>177.59</v>
      </c>
      <c r="M105" s="100" t="n"/>
      <c r="N105" s="103" t="n">
        <v>12655.06</v>
      </c>
    </row>
    <row r="106" ht="42" customHeight="1">
      <c r="A106" s="96" t="n"/>
      <c r="B106" s="109" t="inlineStr">
        <is>
          <t>Пр/812-001.4-1</t>
        </is>
      </c>
      <c r="C106" s="98" t="inlineStr">
        <is>
          <t>НР Земляные работы по другим видам работ (подготовительным, сопутствующим, укрепительным)</t>
        </is>
      </c>
      <c r="D106" s="88" t="n"/>
      <c r="E106" s="88" t="n"/>
      <c r="F106" s="105" t="inlineStr">
        <is>
          <t>%</t>
        </is>
      </c>
      <c r="G106" s="110" t="n">
        <v>89</v>
      </c>
      <c r="H106" s="111" t="n"/>
      <c r="I106" s="110" t="n">
        <v>89</v>
      </c>
      <c r="J106" s="100" t="n"/>
      <c r="K106" s="100" t="n"/>
      <c r="L106" s="101" t="n">
        <v>158.06</v>
      </c>
      <c r="M106" s="100" t="n"/>
      <c r="N106" s="112" t="n">
        <v>11263</v>
      </c>
    </row>
    <row r="107" ht="42" customHeight="1">
      <c r="A107" s="96" t="n"/>
      <c r="B107" s="109" t="inlineStr">
        <is>
          <t>Пр/774-001.4</t>
        </is>
      </c>
      <c r="C107" s="98" t="inlineStr">
        <is>
          <t>СП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0" t="n">
        <v>41</v>
      </c>
      <c r="H107" s="111" t="n"/>
      <c r="I107" s="110" t="n">
        <v>41</v>
      </c>
      <c r="J107" s="100" t="n"/>
      <c r="K107" s="100" t="n"/>
      <c r="L107" s="101" t="n">
        <v>72.81</v>
      </c>
      <c r="M107" s="100" t="n"/>
      <c r="N107" s="103" t="n">
        <v>5188.57</v>
      </c>
    </row>
    <row r="108" ht="19.35" customHeight="1">
      <c r="A108" s="96" t="n"/>
      <c r="B108" s="108" t="n"/>
      <c r="C108" s="87" t="inlineStr">
        <is>
          <t>Всего по позиции</t>
        </is>
      </c>
      <c r="D108" s="88" t="n"/>
      <c r="E108" s="88" t="n"/>
      <c r="F108" s="100" t="n"/>
      <c r="G108" s="106" t="n"/>
      <c r="H108" s="106" t="n"/>
      <c r="I108" s="113" t="n"/>
      <c r="J108" s="113" t="n"/>
      <c r="K108" s="113" t="n"/>
      <c r="L108" s="115" t="n">
        <v>408.46</v>
      </c>
      <c r="M108" s="113" t="n"/>
      <c r="N108" s="94" t="n"/>
    </row>
    <row r="109" ht="55.35" customHeight="1">
      <c r="A109" s="87" t="inlineStr">
        <is>
          <t>9</t>
        </is>
      </c>
      <c r="B109" s="91" t="inlineStr">
        <is>
          <t>ФЕР01-02-099-12</t>
        </is>
      </c>
      <c r="C109" s="92" t="inlineStr">
        <is>
          <t>Валка деревьев твердых пород и лиственницы с корня, диаметр стволов: более 32 см</t>
        </is>
      </c>
      <c r="D109" s="88" t="n"/>
      <c r="E109" s="88" t="n"/>
      <c r="F109" s="93" t="inlineStr">
        <is>
          <t>100 шт</t>
        </is>
      </c>
      <c r="G109" s="94" t="n">
        <v>0.05</v>
      </c>
      <c r="H109" s="95" t="n">
        <v>1</v>
      </c>
      <c r="I109" s="115" t="n">
        <v>0.05</v>
      </c>
      <c r="J109" s="94" t="n"/>
      <c r="K109" s="94" t="n"/>
      <c r="L109" s="94" t="n"/>
      <c r="M109" s="94" t="n"/>
      <c r="N109" s="94" t="n"/>
    </row>
    <row r="110" ht="19.35" customHeight="1">
      <c r="A110" s="96" t="n"/>
      <c r="B110" s="97" t="inlineStr">
        <is>
          <t>1</t>
        </is>
      </c>
      <c r="C110" s="98" t="inlineStr">
        <is>
          <t>ОТ</t>
        </is>
      </c>
      <c r="D110" s="88" t="n"/>
      <c r="E110" s="88" t="n"/>
      <c r="F110" s="99" t="n"/>
      <c r="G110" s="99" t="n"/>
      <c r="H110" s="99" t="n"/>
      <c r="I110" s="100" t="n"/>
      <c r="J110" s="101" t="n">
        <v>237.82</v>
      </c>
      <c r="K110" s="102" t="n">
        <v>1.2</v>
      </c>
      <c r="L110" s="101" t="n">
        <v>14.27</v>
      </c>
      <c r="M110" s="101" t="n">
        <v>71.26000000000001</v>
      </c>
      <c r="N110" s="103" t="n">
        <v>1016.88</v>
      </c>
    </row>
    <row r="111" ht="19.35" customHeight="1">
      <c r="A111" s="96" t="n"/>
      <c r="B111" s="104" t="n"/>
      <c r="C111" s="98" t="inlineStr">
        <is>
          <t>ЗТ</t>
        </is>
      </c>
      <c r="D111" s="88" t="n"/>
      <c r="E111" s="88" t="n"/>
      <c r="F111" s="105" t="inlineStr">
        <is>
          <t>чел.-ч</t>
        </is>
      </c>
      <c r="G111" s="117" t="n">
        <v>25.3</v>
      </c>
      <c r="H111" s="102" t="n">
        <v>1.2</v>
      </c>
      <c r="I111" s="118" t="n">
        <v>1.518</v>
      </c>
      <c r="J111" s="100" t="n"/>
      <c r="K111" s="100" t="n"/>
      <c r="L111" s="100" t="n"/>
      <c r="M111" s="100" t="n"/>
      <c r="N111" s="100" t="n"/>
    </row>
    <row r="112" ht="19.35" customHeight="1">
      <c r="A112" s="96" t="n"/>
      <c r="B112" s="104" t="n"/>
      <c r="C112" s="98" t="inlineStr">
        <is>
          <t>Итого по расценке</t>
        </is>
      </c>
      <c r="D112" s="88" t="n"/>
      <c r="E112" s="88" t="n"/>
      <c r="F112" s="99" t="n"/>
      <c r="G112" s="106" t="n"/>
      <c r="H112" s="106" t="n"/>
      <c r="I112" s="100" t="n"/>
      <c r="J112" s="101" t="n">
        <v>237.82</v>
      </c>
      <c r="K112" s="100" t="n"/>
      <c r="L112" s="101" t="n">
        <v>14.27</v>
      </c>
      <c r="M112" s="100" t="n"/>
      <c r="N112" s="107" t="n"/>
    </row>
    <row r="113" ht="19.35" customHeight="1">
      <c r="A113" s="96" t="n"/>
      <c r="B113" s="108" t="n"/>
      <c r="C113" s="98" t="inlineStr">
        <is>
          <t>ФОТ</t>
        </is>
      </c>
      <c r="D113" s="88" t="n"/>
      <c r="E113" s="88" t="n"/>
      <c r="F113" s="99" t="n"/>
      <c r="G113" s="106" t="n"/>
      <c r="H113" s="106" t="n"/>
      <c r="I113" s="100" t="n"/>
      <c r="J113" s="100" t="n"/>
      <c r="K113" s="100" t="n"/>
      <c r="L113" s="101" t="n">
        <v>14.27</v>
      </c>
      <c r="M113" s="100" t="n"/>
      <c r="N113" s="103" t="n">
        <v>1016.88</v>
      </c>
    </row>
    <row r="114" ht="42" customHeight="1">
      <c r="A114" s="96" t="n"/>
      <c r="B114" s="109" t="inlineStr">
        <is>
          <t>Пр/812-001.4-1</t>
        </is>
      </c>
      <c r="C114" s="98" t="inlineStr">
        <is>
          <t>НР Земляные работы по другим видам работ (подготовительным, сопутствующим, укрепительным)</t>
        </is>
      </c>
      <c r="D114" s="88" t="n"/>
      <c r="E114" s="88" t="n"/>
      <c r="F114" s="105" t="inlineStr">
        <is>
          <t>%</t>
        </is>
      </c>
      <c r="G114" s="110" t="n">
        <v>89</v>
      </c>
      <c r="H114" s="111" t="n"/>
      <c r="I114" s="110" t="n">
        <v>89</v>
      </c>
      <c r="J114" s="100" t="n"/>
      <c r="K114" s="100" t="n"/>
      <c r="L114" s="101" t="n">
        <v>12.7</v>
      </c>
      <c r="M114" s="100" t="n"/>
      <c r="N114" s="151" t="n">
        <v>905.02</v>
      </c>
    </row>
    <row r="115" ht="42" customHeight="1">
      <c r="A115" s="96" t="n"/>
      <c r="B115" s="109" t="inlineStr">
        <is>
          <t>Пр/774-001.4</t>
        </is>
      </c>
      <c r="C115" s="98" t="inlineStr">
        <is>
          <t>СП Земляные работы по другим видам работ (подготовительным, сопутствующим, укрепительным)</t>
        </is>
      </c>
      <c r="D115" s="88" t="n"/>
      <c r="E115" s="88" t="n"/>
      <c r="F115" s="105" t="inlineStr">
        <is>
          <t>%</t>
        </is>
      </c>
      <c r="G115" s="110" t="n">
        <v>41</v>
      </c>
      <c r="H115" s="111" t="n"/>
      <c r="I115" s="110" t="n">
        <v>41</v>
      </c>
      <c r="J115" s="100" t="n"/>
      <c r="K115" s="100" t="n"/>
      <c r="L115" s="101" t="n">
        <v>5.85</v>
      </c>
      <c r="M115" s="100" t="n"/>
      <c r="N115" s="101" t="n">
        <v>416.92</v>
      </c>
    </row>
    <row r="116" ht="19.35" customHeight="1">
      <c r="A116" s="96" t="n"/>
      <c r="B116" s="108" t="n"/>
      <c r="C116" s="87" t="inlineStr">
        <is>
          <t>Всего по позиции</t>
        </is>
      </c>
      <c r="D116" s="88" t="n"/>
      <c r="E116" s="88" t="n"/>
      <c r="F116" s="100" t="n"/>
      <c r="G116" s="106" t="n"/>
      <c r="H116" s="106" t="n"/>
      <c r="I116" s="113" t="n"/>
      <c r="J116" s="113" t="n"/>
      <c r="K116" s="113" t="n"/>
      <c r="L116" s="115" t="n">
        <v>32.82</v>
      </c>
      <c r="M116" s="113" t="n"/>
      <c r="N116" s="94" t="n"/>
    </row>
    <row r="117" ht="68.65000000000001" customHeight="1">
      <c r="A117" s="87" t="inlineStr">
        <is>
          <t>10</t>
        </is>
      </c>
      <c r="B117" s="91" t="inlineStr">
        <is>
          <t>ФЕР01-02-100-01</t>
        </is>
      </c>
      <c r="C11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17" s="88" t="n"/>
      <c r="E117" s="88" t="n"/>
      <c r="F117" s="93" t="inlineStr">
        <is>
          <t>100 шт</t>
        </is>
      </c>
      <c r="G117" s="94" t="n">
        <v>35.41</v>
      </c>
      <c r="H117" s="95" t="n">
        <v>1</v>
      </c>
      <c r="I117" s="115" t="n">
        <v>35.41</v>
      </c>
      <c r="J117" s="94" t="n"/>
      <c r="K117" s="94" t="n"/>
      <c r="L117" s="94" t="n"/>
      <c r="M117" s="94" t="n"/>
      <c r="N117" s="94" t="n"/>
    </row>
    <row r="118" ht="19.35" customHeight="1">
      <c r="A118" s="96" t="n"/>
      <c r="B118" s="97" t="inlineStr">
        <is>
          <t>1</t>
        </is>
      </c>
      <c r="C118" s="98" t="inlineStr">
        <is>
          <t>ОТ</t>
        </is>
      </c>
      <c r="D118" s="88" t="n"/>
      <c r="E118" s="88" t="n"/>
      <c r="F118" s="99" t="n"/>
      <c r="G118" s="99" t="n"/>
      <c r="H118" s="99" t="n"/>
      <c r="I118" s="100" t="n"/>
      <c r="J118" s="101" t="n">
        <v>115.44</v>
      </c>
      <c r="K118" s="102" t="n">
        <v>1.2</v>
      </c>
      <c r="L118" s="103" t="n">
        <v>4905.28</v>
      </c>
      <c r="M118" s="101" t="n">
        <v>71.26000000000001</v>
      </c>
      <c r="N118" s="103" t="n">
        <v>349550.25</v>
      </c>
    </row>
    <row r="119" ht="19.35" customHeight="1">
      <c r="A119" s="96" t="n"/>
      <c r="B119" s="97" t="inlineStr">
        <is>
          <t>2</t>
        </is>
      </c>
      <c r="C119" s="98" t="inlineStr">
        <is>
          <t>ЭМ</t>
        </is>
      </c>
      <c r="D119" s="88" t="n"/>
      <c r="E119" s="88" t="n"/>
      <c r="F119" s="99" t="n"/>
      <c r="G119" s="99" t="n"/>
      <c r="H119" s="99" t="n"/>
      <c r="I119" s="100" t="n"/>
      <c r="J119" s="101" t="n">
        <v>655.4299999999999</v>
      </c>
      <c r="K119" s="102" t="n">
        <v>1.2</v>
      </c>
      <c r="L119" s="103" t="n">
        <v>27850.53</v>
      </c>
      <c r="M119" s="100" t="n"/>
      <c r="N119" s="100" t="n"/>
    </row>
    <row r="120" ht="19.35" customHeight="1">
      <c r="A120" s="96" t="n"/>
      <c r="B120" s="97" t="inlineStr">
        <is>
          <t>3</t>
        </is>
      </c>
      <c r="C120" s="98" t="inlineStr">
        <is>
          <t>в т.ч. ОТм</t>
        </is>
      </c>
      <c r="D120" s="88" t="n"/>
      <c r="E120" s="88" t="n"/>
      <c r="F120" s="99" t="n"/>
      <c r="G120" s="99" t="n"/>
      <c r="H120" s="99" t="n"/>
      <c r="I120" s="100" t="n"/>
      <c r="J120" s="101" t="n">
        <v>114.62</v>
      </c>
      <c r="K120" s="102" t="n">
        <v>1.2</v>
      </c>
      <c r="L120" s="103" t="n">
        <v>4870.43</v>
      </c>
      <c r="M120" s="101" t="n">
        <v>71.26000000000001</v>
      </c>
      <c r="N120" s="103" t="n">
        <v>347066.84</v>
      </c>
    </row>
    <row r="121" ht="19.35" customHeight="1">
      <c r="A121" s="96" t="n"/>
      <c r="B121" s="104" t="n"/>
      <c r="C121" s="98" t="inlineStr">
        <is>
          <t>ЗТ</t>
        </is>
      </c>
      <c r="D121" s="88" t="n"/>
      <c r="E121" s="88" t="n"/>
      <c r="F121" s="105" t="inlineStr">
        <is>
          <t>чел.-ч</t>
        </is>
      </c>
      <c r="G121" s="117" t="n">
        <v>14.8</v>
      </c>
      <c r="H121" s="102" t="n">
        <v>1.2</v>
      </c>
      <c r="I121" s="119" t="n">
        <v>628.8816</v>
      </c>
      <c r="J121" s="100" t="n"/>
      <c r="K121" s="100" t="n"/>
      <c r="L121" s="100" t="n"/>
      <c r="M121" s="100" t="n"/>
      <c r="N121" s="100" t="n"/>
    </row>
    <row r="122" ht="19.35" customHeight="1">
      <c r="A122" s="96" t="n"/>
      <c r="B122" s="104" t="n"/>
      <c r="C122" s="98" t="inlineStr">
        <is>
          <t>ЗТм</t>
        </is>
      </c>
      <c r="D122" s="88" t="n"/>
      <c r="E122" s="88" t="n"/>
      <c r="F122" s="105" t="inlineStr">
        <is>
          <t>чел.-ч</t>
        </is>
      </c>
      <c r="G122" s="101" t="n">
        <v>8.49</v>
      </c>
      <c r="H122" s="102" t="n">
        <v>1.2</v>
      </c>
      <c r="I122" s="116" t="n">
        <v>360.75708</v>
      </c>
      <c r="J122" s="100" t="n"/>
      <c r="K122" s="100" t="n"/>
      <c r="L122" s="100" t="n"/>
      <c r="M122" s="100" t="n"/>
      <c r="N122" s="100" t="n"/>
    </row>
    <row r="123" ht="19.35" customHeight="1">
      <c r="A123" s="96" t="n"/>
      <c r="B123" s="104" t="n"/>
      <c r="C123" s="98" t="inlineStr">
        <is>
          <t>Итого по расценке</t>
        </is>
      </c>
      <c r="D123" s="88" t="n"/>
      <c r="E123" s="88" t="n"/>
      <c r="F123" s="99" t="n"/>
      <c r="G123" s="106" t="n"/>
      <c r="H123" s="106" t="n"/>
      <c r="I123" s="100" t="n"/>
      <c r="J123" s="101" t="n">
        <v>770.87</v>
      </c>
      <c r="K123" s="100" t="n"/>
      <c r="L123" s="103" t="n">
        <v>32755.81</v>
      </c>
      <c r="M123" s="100" t="n"/>
      <c r="N123" s="107" t="n"/>
    </row>
    <row r="124" ht="19.35" customHeight="1">
      <c r="A124" s="96" t="n"/>
      <c r="B124" s="108" t="n"/>
      <c r="C124" s="98" t="inlineStr">
        <is>
          <t>ФОТ</t>
        </is>
      </c>
      <c r="D124" s="88" t="n"/>
      <c r="E124" s="88" t="n"/>
      <c r="F124" s="99" t="n"/>
      <c r="G124" s="106" t="n"/>
      <c r="H124" s="106" t="n"/>
      <c r="I124" s="100" t="n"/>
      <c r="J124" s="100" t="n"/>
      <c r="K124" s="100" t="n"/>
      <c r="L124" s="103" t="n">
        <v>9775.709999999999</v>
      </c>
      <c r="M124" s="100" t="n"/>
      <c r="N124" s="103" t="n">
        <v>696617.09</v>
      </c>
    </row>
    <row r="125" ht="42" customHeight="1">
      <c r="A125" s="96" t="n"/>
      <c r="B125" s="109" t="inlineStr">
        <is>
          <t>Пр/812-001.4-1</t>
        </is>
      </c>
      <c r="C125" s="98" t="inlineStr">
        <is>
          <t>НР Земляные работы по другим видам работ (подготовительным, сопутствующим, укрепительным)</t>
        </is>
      </c>
      <c r="D125" s="88" t="n"/>
      <c r="E125" s="88" t="n"/>
      <c r="F125" s="105" t="inlineStr">
        <is>
          <t>%</t>
        </is>
      </c>
      <c r="G125" s="110" t="n">
        <v>89</v>
      </c>
      <c r="H125" s="111" t="n"/>
      <c r="I125" s="110" t="n">
        <v>89</v>
      </c>
      <c r="J125" s="100" t="n"/>
      <c r="K125" s="100" t="n"/>
      <c r="L125" s="103" t="n">
        <v>8700.379999999999</v>
      </c>
      <c r="M125" s="100" t="n"/>
      <c r="N125" s="112" t="n">
        <v>619989.21</v>
      </c>
    </row>
    <row r="126" ht="42" customHeight="1">
      <c r="A126" s="96" t="n"/>
      <c r="B126" s="109" t="inlineStr">
        <is>
          <t>Пр/774-001.4</t>
        </is>
      </c>
      <c r="C126" s="98" t="inlineStr">
        <is>
          <t>СП Земляные работы по другим видам работ (подготовительным, сопутствующим, укрепительным)</t>
        </is>
      </c>
      <c r="D126" s="88" t="n"/>
      <c r="E126" s="88" t="n"/>
      <c r="F126" s="105" t="inlineStr">
        <is>
          <t>%</t>
        </is>
      </c>
      <c r="G126" s="110" t="n">
        <v>41</v>
      </c>
      <c r="H126" s="111" t="n"/>
      <c r="I126" s="110" t="n">
        <v>41</v>
      </c>
      <c r="J126" s="100" t="n"/>
      <c r="K126" s="100" t="n"/>
      <c r="L126" s="103" t="n">
        <v>4008.04</v>
      </c>
      <c r="M126" s="100" t="n"/>
      <c r="N126" s="103" t="n">
        <v>285613.01</v>
      </c>
    </row>
    <row r="127" ht="19.35" customHeight="1">
      <c r="A127" s="96" t="n"/>
      <c r="B127" s="108" t="n"/>
      <c r="C127" s="87" t="inlineStr">
        <is>
          <t>Всего по позиции</t>
        </is>
      </c>
      <c r="D127" s="88" t="n"/>
      <c r="E127" s="88" t="n"/>
      <c r="F127" s="100" t="n"/>
      <c r="G127" s="106" t="n"/>
      <c r="H127" s="106" t="n"/>
      <c r="I127" s="113" t="n"/>
      <c r="J127" s="113" t="n"/>
      <c r="K127" s="113" t="n"/>
      <c r="L127" s="114" t="n">
        <v>45464.23</v>
      </c>
      <c r="M127" s="113" t="n"/>
      <c r="N127" s="94" t="n"/>
    </row>
    <row r="128" ht="55.35" customHeight="1">
      <c r="A128" s="87" t="inlineStr">
        <is>
          <t>11</t>
        </is>
      </c>
      <c r="B128" s="91" t="inlineStr">
        <is>
          <t>ФЕР01-02-100-07</t>
        </is>
      </c>
      <c r="C128" s="92" t="inlineStr">
        <is>
          <t>При трелевке на каждые последующие 100 м добавлять: к расценке 01-02-100-01</t>
        </is>
      </c>
      <c r="D128" s="88" t="n"/>
      <c r="E128" s="88" t="n"/>
      <c r="F128" s="93" t="inlineStr">
        <is>
          <t>100 шт</t>
        </is>
      </c>
      <c r="G128" s="94" t="n">
        <v>35.41</v>
      </c>
      <c r="H128" s="95" t="n">
        <v>1</v>
      </c>
      <c r="I128" s="115" t="n">
        <v>35.41</v>
      </c>
      <c r="J128" s="94" t="n"/>
      <c r="K128" s="94" t="n"/>
      <c r="L128" s="94" t="n"/>
      <c r="M128" s="94" t="n"/>
      <c r="N128" s="94" t="n"/>
    </row>
    <row r="129" ht="19.35" customHeight="1">
      <c r="A129" s="96" t="n"/>
      <c r="B129" s="97" t="inlineStr">
        <is>
          <t>1</t>
        </is>
      </c>
      <c r="C129" s="98" t="inlineStr">
        <is>
          <t>ОТ</t>
        </is>
      </c>
      <c r="D129" s="88" t="n"/>
      <c r="E129" s="88" t="n"/>
      <c r="F129" s="99" t="n"/>
      <c r="G129" s="99" t="n"/>
      <c r="H129" s="99" t="n"/>
      <c r="I129" s="100" t="n"/>
      <c r="J129" s="101" t="n">
        <v>28.94</v>
      </c>
      <c r="K129" s="102" t="n">
        <v>1.2</v>
      </c>
      <c r="L129" s="103" t="n">
        <v>1229.72</v>
      </c>
      <c r="M129" s="101" t="n">
        <v>71.26000000000001</v>
      </c>
      <c r="N129" s="103" t="n">
        <v>87629.85000000001</v>
      </c>
    </row>
    <row r="130" ht="19.35" customHeight="1">
      <c r="A130" s="96" t="n"/>
      <c r="B130" s="97" t="inlineStr">
        <is>
          <t>2</t>
        </is>
      </c>
      <c r="C130" s="98" t="inlineStr">
        <is>
          <t>ЭМ</t>
        </is>
      </c>
      <c r="D130" s="88" t="n"/>
      <c r="E130" s="88" t="n"/>
      <c r="F130" s="99" t="n"/>
      <c r="G130" s="99" t="n"/>
      <c r="H130" s="99" t="n"/>
      <c r="I130" s="100" t="n"/>
      <c r="J130" s="101" t="n">
        <v>163.66</v>
      </c>
      <c r="K130" s="102" t="n">
        <v>1.2</v>
      </c>
      <c r="L130" s="103" t="n">
        <v>6954.24</v>
      </c>
      <c r="M130" s="100" t="n"/>
      <c r="N130" s="100" t="n"/>
    </row>
    <row r="131" ht="19.35" customHeight="1">
      <c r="A131" s="96" t="n"/>
      <c r="B131" s="97" t="inlineStr">
        <is>
          <t>3</t>
        </is>
      </c>
      <c r="C131" s="98" t="inlineStr">
        <is>
          <t>в т.ч. ОТм</t>
        </is>
      </c>
      <c r="D131" s="88" t="n"/>
      <c r="E131" s="88" t="n"/>
      <c r="F131" s="99" t="n"/>
      <c r="G131" s="99" t="n"/>
      <c r="H131" s="99" t="n"/>
      <c r="I131" s="100" t="n"/>
      <c r="J131" s="101" t="n">
        <v>28.62</v>
      </c>
      <c r="K131" s="102" t="n">
        <v>1.2</v>
      </c>
      <c r="L131" s="103" t="n">
        <v>1216.12</v>
      </c>
      <c r="M131" s="101" t="n">
        <v>71.26000000000001</v>
      </c>
      <c r="N131" s="103" t="n">
        <v>86660.71000000001</v>
      </c>
    </row>
    <row r="132" ht="19.35" customHeight="1">
      <c r="A132" s="96" t="n"/>
      <c r="B132" s="104" t="n"/>
      <c r="C132" s="98" t="inlineStr">
        <is>
          <t>ЗТ</t>
        </is>
      </c>
      <c r="D132" s="88" t="n"/>
      <c r="E132" s="88" t="n"/>
      <c r="F132" s="105" t="inlineStr">
        <is>
          <t>чел.-ч</t>
        </is>
      </c>
      <c r="G132" s="101" t="n">
        <v>3.71</v>
      </c>
      <c r="H132" s="102" t="n">
        <v>1.2</v>
      </c>
      <c r="I132" s="116" t="n">
        <v>157.64532</v>
      </c>
      <c r="J132" s="100" t="n"/>
      <c r="K132" s="100" t="n"/>
      <c r="L132" s="100" t="n"/>
      <c r="M132" s="100" t="n"/>
      <c r="N132" s="100" t="n"/>
    </row>
    <row r="133" ht="19.35" customHeight="1">
      <c r="A133" s="96" t="n"/>
      <c r="B133" s="104" t="n"/>
      <c r="C133" s="98" t="inlineStr">
        <is>
          <t>ЗТм</t>
        </is>
      </c>
      <c r="D133" s="88" t="n"/>
      <c r="E133" s="88" t="n"/>
      <c r="F133" s="105" t="inlineStr">
        <is>
          <t>чел.-ч</t>
        </is>
      </c>
      <c r="G133" s="101" t="n">
        <v>2.12</v>
      </c>
      <c r="H133" s="102" t="n">
        <v>1.2</v>
      </c>
      <c r="I133" s="116" t="n">
        <v>90.08304</v>
      </c>
      <c r="J133" s="100" t="n"/>
      <c r="K133" s="100" t="n"/>
      <c r="L133" s="100" t="n"/>
      <c r="M133" s="100" t="n"/>
      <c r="N133" s="100" t="n"/>
    </row>
    <row r="134" ht="19.35" customHeight="1">
      <c r="A134" s="96" t="n"/>
      <c r="B134" s="104" t="n"/>
      <c r="C134" s="98" t="inlineStr">
        <is>
          <t>Итого по расценке</t>
        </is>
      </c>
      <c r="D134" s="88" t="n"/>
      <c r="E134" s="88" t="n"/>
      <c r="F134" s="99" t="n"/>
      <c r="G134" s="106" t="n"/>
      <c r="H134" s="106" t="n"/>
      <c r="I134" s="100" t="n"/>
      <c r="J134" s="101" t="n">
        <v>192.6</v>
      </c>
      <c r="K134" s="100" t="n"/>
      <c r="L134" s="103" t="n">
        <v>8183.96</v>
      </c>
      <c r="M134" s="100" t="n"/>
      <c r="N134" s="107" t="n"/>
    </row>
    <row r="135" ht="19.35" customHeight="1">
      <c r="A135" s="96" t="n"/>
      <c r="B135" s="108" t="n"/>
      <c r="C135" s="98" t="inlineStr">
        <is>
          <t>ФОТ</t>
        </is>
      </c>
      <c r="D135" s="88" t="n"/>
      <c r="E135" s="88" t="n"/>
      <c r="F135" s="99" t="n"/>
      <c r="G135" s="106" t="n"/>
      <c r="H135" s="106" t="n"/>
      <c r="I135" s="100" t="n"/>
      <c r="J135" s="100" t="n"/>
      <c r="K135" s="100" t="n"/>
      <c r="L135" s="103" t="n">
        <v>2445.84</v>
      </c>
      <c r="M135" s="100" t="n"/>
      <c r="N135" s="103" t="n">
        <v>174290.56</v>
      </c>
    </row>
    <row r="136" ht="42" customHeight="1">
      <c r="A136" s="96" t="n"/>
      <c r="B136" s="109" t="inlineStr">
        <is>
          <t>Пр/812-001.4-1</t>
        </is>
      </c>
      <c r="C136" s="98" t="inlineStr">
        <is>
          <t>НР Земляные работы по другим видам работ (подготовительным, сопутствующим, укрепительным)</t>
        </is>
      </c>
      <c r="D136" s="88" t="n"/>
      <c r="E136" s="88" t="n"/>
      <c r="F136" s="105" t="inlineStr">
        <is>
          <t>%</t>
        </is>
      </c>
      <c r="G136" s="110" t="n">
        <v>89</v>
      </c>
      <c r="H136" s="111" t="n"/>
      <c r="I136" s="110" t="n">
        <v>89</v>
      </c>
      <c r="J136" s="100" t="n"/>
      <c r="K136" s="100" t="n"/>
      <c r="L136" s="103" t="n">
        <v>2176.8</v>
      </c>
      <c r="M136" s="100" t="n"/>
      <c r="N136" s="112" t="n">
        <v>155118.6</v>
      </c>
    </row>
    <row r="137" ht="42" customHeight="1">
      <c r="A137" s="96" t="n"/>
      <c r="B137" s="109" t="inlineStr">
        <is>
          <t>Пр/774-001.4</t>
        </is>
      </c>
      <c r="C137" s="98" t="inlineStr">
        <is>
          <t>СП Земляные работы по другим видам работ (подготовительным, сопутствующим, укрепительным)</t>
        </is>
      </c>
      <c r="D137" s="88" t="n"/>
      <c r="E137" s="88" t="n"/>
      <c r="F137" s="105" t="inlineStr">
        <is>
          <t>%</t>
        </is>
      </c>
      <c r="G137" s="110" t="n">
        <v>41</v>
      </c>
      <c r="H137" s="111" t="n"/>
      <c r="I137" s="110" t="n">
        <v>41</v>
      </c>
      <c r="J137" s="100" t="n"/>
      <c r="K137" s="100" t="n"/>
      <c r="L137" s="103" t="n">
        <v>1002.79</v>
      </c>
      <c r="M137" s="100" t="n"/>
      <c r="N137" s="103" t="n">
        <v>71459.13</v>
      </c>
    </row>
    <row r="138" ht="19.35" customHeight="1">
      <c r="A138" s="96" t="n"/>
      <c r="B138" s="108" t="n"/>
      <c r="C138" s="87" t="inlineStr">
        <is>
          <t>Всего по позиции</t>
        </is>
      </c>
      <c r="D138" s="88" t="n"/>
      <c r="E138" s="88" t="n"/>
      <c r="F138" s="100" t="n"/>
      <c r="G138" s="106" t="n"/>
      <c r="H138" s="106" t="n"/>
      <c r="I138" s="113" t="n"/>
      <c r="J138" s="113" t="n"/>
      <c r="K138" s="113" t="n"/>
      <c r="L138" s="114" t="n">
        <v>11363.55</v>
      </c>
      <c r="M138" s="113" t="n"/>
      <c r="N138" s="94" t="n"/>
    </row>
    <row r="139" ht="68.65000000000001" customHeight="1">
      <c r="A139" s="87" t="inlineStr">
        <is>
          <t>12</t>
        </is>
      </c>
      <c r="B139" s="91" t="inlineStr">
        <is>
          <t>ФЕР01-02-100-02</t>
        </is>
      </c>
      <c r="C13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9" s="88" t="n"/>
      <c r="E139" s="88" t="n"/>
      <c r="F139" s="93" t="inlineStr">
        <is>
          <t>100 шт</t>
        </is>
      </c>
      <c r="G139" s="94" t="n">
        <v>16.61</v>
      </c>
      <c r="H139" s="95" t="n">
        <v>1</v>
      </c>
      <c r="I139" s="115" t="n">
        <v>16.61</v>
      </c>
      <c r="J139" s="94" t="n"/>
      <c r="K139" s="94" t="n"/>
      <c r="L139" s="94" t="n"/>
      <c r="M139" s="94" t="n"/>
      <c r="N139" s="94" t="n"/>
    </row>
    <row r="140" ht="19.35" customHeight="1">
      <c r="A140" s="96" t="n"/>
      <c r="B140" s="97" t="inlineStr">
        <is>
          <t>1</t>
        </is>
      </c>
      <c r="C140" s="98" t="inlineStr">
        <is>
          <t>ОТ</t>
        </is>
      </c>
      <c r="D140" s="88" t="n"/>
      <c r="E140" s="88" t="n"/>
      <c r="F140" s="99" t="n"/>
      <c r="G140" s="99" t="n"/>
      <c r="H140" s="99" t="n"/>
      <c r="I140" s="100" t="n"/>
      <c r="J140" s="101" t="n">
        <v>201.24</v>
      </c>
      <c r="K140" s="102" t="n">
        <v>1.2</v>
      </c>
      <c r="L140" s="103" t="n">
        <v>4011.12</v>
      </c>
      <c r="M140" s="101" t="n">
        <v>71.26000000000001</v>
      </c>
      <c r="N140" s="103" t="n">
        <v>285832.41</v>
      </c>
    </row>
    <row r="141" ht="19.35" customHeight="1">
      <c r="A141" s="96" t="n"/>
      <c r="B141" s="97" t="inlineStr">
        <is>
          <t>2</t>
        </is>
      </c>
      <c r="C141" s="98" t="inlineStr">
        <is>
          <t>ЭМ</t>
        </is>
      </c>
      <c r="D141" s="88" t="n"/>
      <c r="E141" s="88" t="n"/>
      <c r="F141" s="99" t="n"/>
      <c r="G141" s="99" t="n"/>
      <c r="H141" s="99" t="n"/>
      <c r="I141" s="100" t="n"/>
      <c r="J141" s="103" t="n">
        <v>1142.56</v>
      </c>
      <c r="K141" s="102" t="n">
        <v>1.2</v>
      </c>
      <c r="L141" s="103" t="n">
        <v>22773.51</v>
      </c>
      <c r="M141" s="100" t="n"/>
      <c r="N141" s="100" t="n"/>
    </row>
    <row r="142" ht="19.35" customHeight="1">
      <c r="A142" s="96" t="n"/>
      <c r="B142" s="97" t="inlineStr">
        <is>
          <t>3</t>
        </is>
      </c>
      <c r="C142" s="98" t="inlineStr">
        <is>
          <t>в т.ч. ОТм</t>
        </is>
      </c>
      <c r="D142" s="88" t="n"/>
      <c r="E142" s="88" t="n"/>
      <c r="F142" s="99" t="n"/>
      <c r="G142" s="99" t="n"/>
      <c r="H142" s="99" t="n"/>
      <c r="I142" s="100" t="n"/>
      <c r="J142" s="101" t="n">
        <v>199.8</v>
      </c>
      <c r="K142" s="102" t="n">
        <v>1.2</v>
      </c>
      <c r="L142" s="103" t="n">
        <v>3982.41</v>
      </c>
      <c r="M142" s="101" t="n">
        <v>71.26000000000001</v>
      </c>
      <c r="N142" s="103" t="n">
        <v>283786.54</v>
      </c>
    </row>
    <row r="143" ht="19.35" customHeight="1">
      <c r="A143" s="96" t="n"/>
      <c r="B143" s="104" t="n"/>
      <c r="C143" s="98" t="inlineStr">
        <is>
          <t>ЗТ</t>
        </is>
      </c>
      <c r="D143" s="88" t="n"/>
      <c r="E143" s="88" t="n"/>
      <c r="F143" s="105" t="inlineStr">
        <is>
          <t>чел.-ч</t>
        </is>
      </c>
      <c r="G143" s="117" t="n">
        <v>25.8</v>
      </c>
      <c r="H143" s="102" t="n">
        <v>1.2</v>
      </c>
      <c r="I143" s="119" t="n">
        <v>514.2456</v>
      </c>
      <c r="J143" s="100" t="n"/>
      <c r="K143" s="100" t="n"/>
      <c r="L143" s="100" t="n"/>
      <c r="M143" s="100" t="n"/>
      <c r="N143" s="100" t="n"/>
    </row>
    <row r="144" ht="19.35" customHeight="1">
      <c r="A144" s="96" t="n"/>
      <c r="B144" s="104" t="n"/>
      <c r="C144" s="98" t="inlineStr">
        <is>
          <t>ЗТм</t>
        </is>
      </c>
      <c r="D144" s="88" t="n"/>
      <c r="E144" s="88" t="n"/>
      <c r="F144" s="105" t="inlineStr">
        <is>
          <t>чел.-ч</t>
        </is>
      </c>
      <c r="G144" s="117" t="n">
        <v>14.8</v>
      </c>
      <c r="H144" s="102" t="n">
        <v>1.2</v>
      </c>
      <c r="I144" s="119" t="n">
        <v>294.9936</v>
      </c>
      <c r="J144" s="100" t="n"/>
      <c r="K144" s="100" t="n"/>
      <c r="L144" s="100" t="n"/>
      <c r="M144" s="100" t="n"/>
      <c r="N144" s="100" t="n"/>
    </row>
    <row r="145" ht="19.35" customHeight="1">
      <c r="A145" s="96" t="n"/>
      <c r="B145" s="104" t="n"/>
      <c r="C145" s="98" t="inlineStr">
        <is>
          <t>Итого по расценке</t>
        </is>
      </c>
      <c r="D145" s="88" t="n"/>
      <c r="E145" s="88" t="n"/>
      <c r="F145" s="99" t="n"/>
      <c r="G145" s="106" t="n"/>
      <c r="H145" s="106" t="n"/>
      <c r="I145" s="100" t="n"/>
      <c r="J145" s="103" t="n">
        <v>1343.8</v>
      </c>
      <c r="K145" s="100" t="n"/>
      <c r="L145" s="103" t="n">
        <v>26784.63</v>
      </c>
      <c r="M145" s="100" t="n"/>
      <c r="N145" s="107" t="n"/>
    </row>
    <row r="146" ht="19.35" customHeight="1">
      <c r="A146" s="96" t="n"/>
      <c r="B146" s="108" t="n"/>
      <c r="C146" s="98" t="inlineStr">
        <is>
          <t>ФОТ</t>
        </is>
      </c>
      <c r="D146" s="88" t="n"/>
      <c r="E146" s="88" t="n"/>
      <c r="F146" s="99" t="n"/>
      <c r="G146" s="106" t="n"/>
      <c r="H146" s="106" t="n"/>
      <c r="I146" s="100" t="n"/>
      <c r="J146" s="100" t="n"/>
      <c r="K146" s="100" t="n"/>
      <c r="L146" s="103" t="n">
        <v>7993.53</v>
      </c>
      <c r="M146" s="100" t="n"/>
      <c r="N146" s="103" t="n">
        <v>569618.95</v>
      </c>
    </row>
    <row r="147" ht="42" customHeight="1">
      <c r="A147" s="96" t="n"/>
      <c r="B147" s="109" t="inlineStr">
        <is>
          <t>Пр/812-001.4-1</t>
        </is>
      </c>
      <c r="C147" s="98" t="inlineStr">
        <is>
          <t>НР Земляные работы по другим видам работ (подготовительным, сопутствующим, укрепительным)</t>
        </is>
      </c>
      <c r="D147" s="88" t="n"/>
      <c r="E147" s="88" t="n"/>
      <c r="F147" s="105" t="inlineStr">
        <is>
          <t>%</t>
        </is>
      </c>
      <c r="G147" s="110" t="n">
        <v>89</v>
      </c>
      <c r="H147" s="111" t="n"/>
      <c r="I147" s="110" t="n">
        <v>89</v>
      </c>
      <c r="J147" s="100" t="n"/>
      <c r="K147" s="100" t="n"/>
      <c r="L147" s="103" t="n">
        <v>7114.24</v>
      </c>
      <c r="M147" s="100" t="n"/>
      <c r="N147" s="112" t="n">
        <v>506960.87</v>
      </c>
    </row>
    <row r="148" ht="42" customHeight="1">
      <c r="A148" s="96" t="n"/>
      <c r="B148" s="109" t="inlineStr">
        <is>
          <t>Пр/774-001.4</t>
        </is>
      </c>
      <c r="C148" s="98" t="inlineStr">
        <is>
          <t>СП Земляные работы по другим видам работ (подготовительным, сопутствующим, укрепительным)</t>
        </is>
      </c>
      <c r="D148" s="88" t="n"/>
      <c r="E148" s="88" t="n"/>
      <c r="F148" s="105" t="inlineStr">
        <is>
          <t>%</t>
        </is>
      </c>
      <c r="G148" s="110" t="n">
        <v>41</v>
      </c>
      <c r="H148" s="111" t="n"/>
      <c r="I148" s="110" t="n">
        <v>41</v>
      </c>
      <c r="J148" s="100" t="n"/>
      <c r="K148" s="100" t="n"/>
      <c r="L148" s="103" t="n">
        <v>3277.35</v>
      </c>
      <c r="M148" s="100" t="n"/>
      <c r="N148" s="103" t="n">
        <v>233543.77</v>
      </c>
    </row>
    <row r="149" ht="19.35" customHeight="1">
      <c r="A149" s="96" t="n"/>
      <c r="B149" s="108" t="n"/>
      <c r="C149" s="87" t="inlineStr">
        <is>
          <t>Всего по позиции</t>
        </is>
      </c>
      <c r="D149" s="88" t="n"/>
      <c r="E149" s="88" t="n"/>
      <c r="F149" s="100" t="n"/>
      <c r="G149" s="106" t="n"/>
      <c r="H149" s="106" t="n"/>
      <c r="I149" s="113" t="n"/>
      <c r="J149" s="113" t="n"/>
      <c r="K149" s="113" t="n"/>
      <c r="L149" s="114" t="n">
        <v>37176.22</v>
      </c>
      <c r="M149" s="113" t="n"/>
      <c r="N149" s="94" t="n"/>
    </row>
    <row r="150" ht="55.35" customHeight="1">
      <c r="A150" s="87" t="inlineStr">
        <is>
          <t>13</t>
        </is>
      </c>
      <c r="B150" s="91" t="inlineStr">
        <is>
          <t>ФЕР01-02-100-08</t>
        </is>
      </c>
      <c r="C150" s="92" t="inlineStr">
        <is>
          <t>При трелевке на каждые последующие 100 м добавлять: к расценке 01-02-100-02</t>
        </is>
      </c>
      <c r="D150" s="88" t="n"/>
      <c r="E150" s="88" t="n"/>
      <c r="F150" s="93" t="inlineStr">
        <is>
          <t>100 шт</t>
        </is>
      </c>
      <c r="G150" s="94" t="n">
        <v>16.61</v>
      </c>
      <c r="H150" s="95" t="n">
        <v>1</v>
      </c>
      <c r="I150" s="115" t="n">
        <v>16.61</v>
      </c>
      <c r="J150" s="94" t="n"/>
      <c r="K150" s="94" t="n"/>
      <c r="L150" s="94" t="n"/>
      <c r="M150" s="94" t="n"/>
      <c r="N150" s="94" t="n"/>
    </row>
    <row r="151" ht="19.35" customHeight="1">
      <c r="A151" s="96" t="n"/>
      <c r="B151" s="97" t="inlineStr">
        <is>
          <t>1</t>
        </is>
      </c>
      <c r="C151" s="98" t="inlineStr">
        <is>
          <t>ОТ</t>
        </is>
      </c>
      <c r="D151" s="88" t="n"/>
      <c r="E151" s="88" t="n"/>
      <c r="F151" s="99" t="n"/>
      <c r="G151" s="99" t="n"/>
      <c r="H151" s="99" t="n"/>
      <c r="I151" s="100" t="n"/>
      <c r="J151" s="101" t="n">
        <v>58.34</v>
      </c>
      <c r="K151" s="102" t="n">
        <v>1.2</v>
      </c>
      <c r="L151" s="103" t="n">
        <v>1162.83</v>
      </c>
      <c r="M151" s="101" t="n">
        <v>71.26000000000001</v>
      </c>
      <c r="N151" s="103" t="n">
        <v>82863.27</v>
      </c>
    </row>
    <row r="152" ht="19.35" customHeight="1">
      <c r="A152" s="96" t="n"/>
      <c r="B152" s="97" t="inlineStr">
        <is>
          <t>2</t>
        </is>
      </c>
      <c r="C152" s="98" t="inlineStr">
        <is>
          <t>ЭМ</t>
        </is>
      </c>
      <c r="D152" s="88" t="n"/>
      <c r="E152" s="88" t="n"/>
      <c r="F152" s="99" t="n"/>
      <c r="G152" s="99" t="n"/>
      <c r="H152" s="99" t="n"/>
      <c r="I152" s="100" t="n"/>
      <c r="J152" s="101" t="n">
        <v>330.42</v>
      </c>
      <c r="K152" s="102" t="n">
        <v>1.2</v>
      </c>
      <c r="L152" s="103" t="n">
        <v>6585.93</v>
      </c>
      <c r="M152" s="100" t="n"/>
      <c r="N152" s="100" t="n"/>
    </row>
    <row r="153" ht="19.35" customHeight="1">
      <c r="A153" s="96" t="n"/>
      <c r="B153" s="97" t="inlineStr">
        <is>
          <t>3</t>
        </is>
      </c>
      <c r="C153" s="98" t="inlineStr">
        <is>
          <t>в т.ч. ОТм</t>
        </is>
      </c>
      <c r="D153" s="88" t="n"/>
      <c r="E153" s="88" t="n"/>
      <c r="F153" s="99" t="n"/>
      <c r="G153" s="99" t="n"/>
      <c r="H153" s="99" t="n"/>
      <c r="I153" s="100" t="n"/>
      <c r="J153" s="101" t="n">
        <v>57.78</v>
      </c>
      <c r="K153" s="102" t="n">
        <v>1.2</v>
      </c>
      <c r="L153" s="103" t="n">
        <v>1151.67</v>
      </c>
      <c r="M153" s="101" t="n">
        <v>71.26000000000001</v>
      </c>
      <c r="N153" s="103" t="n">
        <v>82068</v>
      </c>
    </row>
    <row r="154" ht="19.35" customHeight="1">
      <c r="A154" s="96" t="n"/>
      <c r="B154" s="104" t="n"/>
      <c r="C154" s="98" t="inlineStr">
        <is>
          <t>ЗТ</t>
        </is>
      </c>
      <c r="D154" s="88" t="n"/>
      <c r="E154" s="88" t="n"/>
      <c r="F154" s="105" t="inlineStr">
        <is>
          <t>чел.-ч</t>
        </is>
      </c>
      <c r="G154" s="101" t="n">
        <v>7.48</v>
      </c>
      <c r="H154" s="102" t="n">
        <v>1.2</v>
      </c>
      <c r="I154" s="116" t="n">
        <v>149.09136</v>
      </c>
      <c r="J154" s="100" t="n"/>
      <c r="K154" s="100" t="n"/>
      <c r="L154" s="100" t="n"/>
      <c r="M154" s="100" t="n"/>
      <c r="N154" s="100" t="n"/>
    </row>
    <row r="155" ht="19.35" customHeight="1">
      <c r="A155" s="96" t="n"/>
      <c r="B155" s="104" t="n"/>
      <c r="C155" s="98" t="inlineStr">
        <is>
          <t>ЗТм</t>
        </is>
      </c>
      <c r="D155" s="88" t="n"/>
      <c r="E155" s="88" t="n"/>
      <c r="F155" s="105" t="inlineStr">
        <is>
          <t>чел.-ч</t>
        </is>
      </c>
      <c r="G155" s="101" t="n">
        <v>4.28</v>
      </c>
      <c r="H155" s="102" t="n">
        <v>1.2</v>
      </c>
      <c r="I155" s="116" t="n">
        <v>85.30896</v>
      </c>
      <c r="J155" s="100" t="n"/>
      <c r="K155" s="100" t="n"/>
      <c r="L155" s="100" t="n"/>
      <c r="M155" s="100" t="n"/>
      <c r="N155" s="100" t="n"/>
    </row>
    <row r="156" ht="19.35" customHeight="1">
      <c r="A156" s="96" t="n"/>
      <c r="B156" s="104" t="n"/>
      <c r="C156" s="98" t="inlineStr">
        <is>
          <t>Итого по расценке</t>
        </is>
      </c>
      <c r="D156" s="88" t="n"/>
      <c r="E156" s="88" t="n"/>
      <c r="F156" s="99" t="n"/>
      <c r="G156" s="106" t="n"/>
      <c r="H156" s="106" t="n"/>
      <c r="I156" s="100" t="n"/>
      <c r="J156" s="101" t="n">
        <v>388.76</v>
      </c>
      <c r="K156" s="100" t="n"/>
      <c r="L156" s="103" t="n">
        <v>7748.76</v>
      </c>
      <c r="M156" s="100" t="n"/>
      <c r="N156" s="107" t="n"/>
    </row>
    <row r="157" ht="19.35" customHeight="1">
      <c r="A157" s="96" t="n"/>
      <c r="B157" s="108" t="n"/>
      <c r="C157" s="98" t="inlineStr">
        <is>
          <t>ФОТ</t>
        </is>
      </c>
      <c r="D157" s="88" t="n"/>
      <c r="E157" s="88" t="n"/>
      <c r="F157" s="99" t="n"/>
      <c r="G157" s="106" t="n"/>
      <c r="H157" s="106" t="n"/>
      <c r="I157" s="100" t="n"/>
      <c r="J157" s="100" t="n"/>
      <c r="K157" s="100" t="n"/>
      <c r="L157" s="103" t="n">
        <v>2314.5</v>
      </c>
      <c r="M157" s="100" t="n"/>
      <c r="N157" s="103" t="n">
        <v>164931.27</v>
      </c>
    </row>
    <row r="158" ht="42" customHeight="1">
      <c r="A158" s="96" t="n"/>
      <c r="B158" s="109" t="inlineStr">
        <is>
          <t>Пр/812-001.4-1</t>
        </is>
      </c>
      <c r="C158" s="98" t="inlineStr">
        <is>
          <t>НР Земляные работы по другим видам работ (подготовительным, сопутствующим, укрепительным)</t>
        </is>
      </c>
      <c r="D158" s="88" t="n"/>
      <c r="E158" s="88" t="n"/>
      <c r="F158" s="105" t="inlineStr">
        <is>
          <t>%</t>
        </is>
      </c>
      <c r="G158" s="110" t="n">
        <v>89</v>
      </c>
      <c r="H158" s="111" t="n"/>
      <c r="I158" s="110" t="n">
        <v>89</v>
      </c>
      <c r="J158" s="100" t="n"/>
      <c r="K158" s="100" t="n"/>
      <c r="L158" s="103" t="n">
        <v>2059.91</v>
      </c>
      <c r="M158" s="100" t="n"/>
      <c r="N158" s="112" t="n">
        <v>146788.83</v>
      </c>
    </row>
    <row r="159" ht="42" customHeight="1">
      <c r="A159" s="96" t="n"/>
      <c r="B159" s="109" t="inlineStr">
        <is>
          <t>Пр/774-001.4</t>
        </is>
      </c>
      <c r="C159" s="98" t="inlineStr">
        <is>
          <t>СП Земляные работы по другим видам работ (подготовительным, сопутствующим, укрепительным)</t>
        </is>
      </c>
      <c r="D159" s="88" t="n"/>
      <c r="E159" s="88" t="n"/>
      <c r="F159" s="105" t="inlineStr">
        <is>
          <t>%</t>
        </is>
      </c>
      <c r="G159" s="110" t="n">
        <v>41</v>
      </c>
      <c r="H159" s="111" t="n"/>
      <c r="I159" s="110" t="n">
        <v>41</v>
      </c>
      <c r="J159" s="100" t="n"/>
      <c r="K159" s="100" t="n"/>
      <c r="L159" s="101" t="n">
        <v>948.95</v>
      </c>
      <c r="M159" s="100" t="n"/>
      <c r="N159" s="103" t="n">
        <v>67621.82000000001</v>
      </c>
    </row>
    <row r="160" ht="19.35" customHeight="1">
      <c r="A160" s="96" t="n"/>
      <c r="B160" s="108" t="n"/>
      <c r="C160" s="87" t="inlineStr">
        <is>
          <t>Всего по позиции</t>
        </is>
      </c>
      <c r="D160" s="88" t="n"/>
      <c r="E160" s="88" t="n"/>
      <c r="F160" s="100" t="n"/>
      <c r="G160" s="106" t="n"/>
      <c r="H160" s="106" t="n"/>
      <c r="I160" s="113" t="n"/>
      <c r="J160" s="113" t="n"/>
      <c r="K160" s="113" t="n"/>
      <c r="L160" s="114" t="n">
        <v>10757.62</v>
      </c>
      <c r="M160" s="113" t="n"/>
      <c r="N160" s="94" t="n"/>
    </row>
    <row r="161" ht="68.65000000000001" customHeight="1">
      <c r="A161" s="87" t="inlineStr">
        <is>
          <t>14</t>
        </is>
      </c>
      <c r="B161" s="91" t="inlineStr">
        <is>
          <t>ФЕР01-02-100-03</t>
        </is>
      </c>
      <c r="C16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61" s="88" t="n"/>
      <c r="E161" s="88" t="n"/>
      <c r="F161" s="93" t="inlineStr">
        <is>
          <t>100 шт</t>
        </is>
      </c>
      <c r="G161" s="94" t="n">
        <v>5.93</v>
      </c>
      <c r="H161" s="95" t="n">
        <v>1</v>
      </c>
      <c r="I161" s="115" t="n">
        <v>5.93</v>
      </c>
      <c r="J161" s="94" t="n"/>
      <c r="K161" s="94" t="n"/>
      <c r="L161" s="94" t="n"/>
      <c r="M161" s="94" t="n"/>
      <c r="N161" s="94" t="n"/>
    </row>
    <row r="162" ht="19.35" customHeight="1">
      <c r="A162" s="96" t="n"/>
      <c r="B162" s="97" t="inlineStr">
        <is>
          <t>1</t>
        </is>
      </c>
      <c r="C162" s="98" t="inlineStr">
        <is>
          <t>ОТ</t>
        </is>
      </c>
      <c r="D162" s="88" t="n"/>
      <c r="E162" s="88" t="n"/>
      <c r="F162" s="99" t="n"/>
      <c r="G162" s="99" t="n"/>
      <c r="H162" s="99" t="n"/>
      <c r="I162" s="100" t="n"/>
      <c r="J162" s="101" t="n">
        <v>326.82</v>
      </c>
      <c r="K162" s="102" t="n">
        <v>1.2</v>
      </c>
      <c r="L162" s="103" t="n">
        <v>2325.65</v>
      </c>
      <c r="M162" s="101" t="n">
        <v>71.26000000000001</v>
      </c>
      <c r="N162" s="103" t="n">
        <v>165725.82</v>
      </c>
    </row>
    <row r="163" ht="19.35" customHeight="1">
      <c r="A163" s="96" t="n"/>
      <c r="B163" s="97" t="inlineStr">
        <is>
          <t>2</t>
        </is>
      </c>
      <c r="C163" s="98" t="inlineStr">
        <is>
          <t>ЭМ</t>
        </is>
      </c>
      <c r="D163" s="88" t="n"/>
      <c r="E163" s="88" t="n"/>
      <c r="F163" s="99" t="n"/>
      <c r="G163" s="99" t="n"/>
      <c r="H163" s="99" t="n"/>
      <c r="I163" s="100" t="n"/>
      <c r="J163" s="103" t="n">
        <v>1852.8</v>
      </c>
      <c r="K163" s="102" t="n">
        <v>1.2</v>
      </c>
      <c r="L163" s="103" t="n">
        <v>13184.52</v>
      </c>
      <c r="M163" s="100" t="n"/>
      <c r="N163" s="100" t="n"/>
    </row>
    <row r="164" ht="19.35" customHeight="1">
      <c r="A164" s="96" t="n"/>
      <c r="B164" s="97" t="inlineStr">
        <is>
          <t>3</t>
        </is>
      </c>
      <c r="C164" s="98" t="inlineStr">
        <is>
          <t>в т.ч. ОТм</t>
        </is>
      </c>
      <c r="D164" s="88" t="n"/>
      <c r="E164" s="88" t="n"/>
      <c r="F164" s="99" t="n"/>
      <c r="G164" s="99" t="n"/>
      <c r="H164" s="99" t="n"/>
      <c r="I164" s="100" t="n"/>
      <c r="J164" s="101" t="n">
        <v>324</v>
      </c>
      <c r="K164" s="102" t="n">
        <v>1.2</v>
      </c>
      <c r="L164" s="103" t="n">
        <v>2305.58</v>
      </c>
      <c r="M164" s="101" t="n">
        <v>71.26000000000001</v>
      </c>
      <c r="N164" s="103" t="n">
        <v>164295.63</v>
      </c>
    </row>
    <row r="165" ht="19.35" customHeight="1">
      <c r="A165" s="96" t="n"/>
      <c r="B165" s="104" t="n"/>
      <c r="C165" s="98" t="inlineStr">
        <is>
          <t>ЗТ</t>
        </is>
      </c>
      <c r="D165" s="88" t="n"/>
      <c r="E165" s="88" t="n"/>
      <c r="F165" s="105" t="inlineStr">
        <is>
          <t>чел.-ч</t>
        </is>
      </c>
      <c r="G165" s="117" t="n">
        <v>41.9</v>
      </c>
      <c r="H165" s="102" t="n">
        <v>1.2</v>
      </c>
      <c r="I165" s="119" t="n">
        <v>298.1604</v>
      </c>
      <c r="J165" s="100" t="n"/>
      <c r="K165" s="100" t="n"/>
      <c r="L165" s="100" t="n"/>
      <c r="M165" s="100" t="n"/>
      <c r="N165" s="100" t="n"/>
    </row>
    <row r="166" ht="19.35" customHeight="1">
      <c r="A166" s="96" t="n"/>
      <c r="B166" s="104" t="n"/>
      <c r="C166" s="98" t="inlineStr">
        <is>
          <t>ЗТм</t>
        </is>
      </c>
      <c r="D166" s="88" t="n"/>
      <c r="E166" s="88" t="n"/>
      <c r="F166" s="105" t="inlineStr">
        <is>
          <t>чел.-ч</t>
        </is>
      </c>
      <c r="G166" s="120" t="n">
        <v>24</v>
      </c>
      <c r="H166" s="102" t="n">
        <v>1.2</v>
      </c>
      <c r="I166" s="118" t="n">
        <v>170.784</v>
      </c>
      <c r="J166" s="100" t="n"/>
      <c r="K166" s="100" t="n"/>
      <c r="L166" s="100" t="n"/>
      <c r="M166" s="100" t="n"/>
      <c r="N166" s="100" t="n"/>
    </row>
    <row r="167" ht="19.35" customHeight="1">
      <c r="A167" s="96" t="n"/>
      <c r="B167" s="104" t="n"/>
      <c r="C167" s="98" t="inlineStr">
        <is>
          <t>Итого по расценке</t>
        </is>
      </c>
      <c r="D167" s="88" t="n"/>
      <c r="E167" s="88" t="n"/>
      <c r="F167" s="99" t="n"/>
      <c r="G167" s="106" t="n"/>
      <c r="H167" s="106" t="n"/>
      <c r="I167" s="100" t="n"/>
      <c r="J167" s="103" t="n">
        <v>2179.62</v>
      </c>
      <c r="K167" s="100" t="n"/>
      <c r="L167" s="103" t="n">
        <v>15510.17</v>
      </c>
      <c r="M167" s="100" t="n"/>
      <c r="N167" s="107" t="n"/>
    </row>
    <row r="168" ht="19.35" customHeight="1">
      <c r="A168" s="96" t="n"/>
      <c r="B168" s="108" t="n"/>
      <c r="C168" s="98" t="inlineStr">
        <is>
          <t>ФОТ</t>
        </is>
      </c>
      <c r="D168" s="88" t="n"/>
      <c r="E168" s="88" t="n"/>
      <c r="F168" s="99" t="n"/>
      <c r="G168" s="106" t="n"/>
      <c r="H168" s="106" t="n"/>
      <c r="I168" s="100" t="n"/>
      <c r="J168" s="100" t="n"/>
      <c r="K168" s="100" t="n"/>
      <c r="L168" s="103" t="n">
        <v>4631.23</v>
      </c>
      <c r="M168" s="100" t="n"/>
      <c r="N168" s="103" t="n">
        <v>330021.45</v>
      </c>
    </row>
    <row r="169" ht="42" customHeight="1">
      <c r="A169" s="96" t="n"/>
      <c r="B169" s="109" t="inlineStr">
        <is>
          <t>Пр/812-001.4-1</t>
        </is>
      </c>
      <c r="C169" s="98" t="inlineStr">
        <is>
          <t>НР Земляные работы по другим видам работ (подготовительным, сопутствующим, укрепительным)</t>
        </is>
      </c>
      <c r="D169" s="88" t="n"/>
      <c r="E169" s="88" t="n"/>
      <c r="F169" s="105" t="inlineStr">
        <is>
          <t>%</t>
        </is>
      </c>
      <c r="G169" s="110" t="n">
        <v>89</v>
      </c>
      <c r="H169" s="111" t="n"/>
      <c r="I169" s="110" t="n">
        <v>89</v>
      </c>
      <c r="J169" s="100" t="n"/>
      <c r="K169" s="100" t="n"/>
      <c r="L169" s="103" t="n">
        <v>4121.79</v>
      </c>
      <c r="M169" s="100" t="n"/>
      <c r="N169" s="112" t="n">
        <v>293719.09</v>
      </c>
    </row>
    <row r="170" ht="42" customHeight="1">
      <c r="A170" s="96" t="n"/>
      <c r="B170" s="109" t="inlineStr">
        <is>
          <t>Пр/774-001.4</t>
        </is>
      </c>
      <c r="C170" s="98" t="inlineStr">
        <is>
          <t>СП Земляные работы по другим видам работ (подготовительным, сопутствующим, укрепительным)</t>
        </is>
      </c>
      <c r="D170" s="88" t="n"/>
      <c r="E170" s="88" t="n"/>
      <c r="F170" s="105" t="inlineStr">
        <is>
          <t>%</t>
        </is>
      </c>
      <c r="G170" s="110" t="n">
        <v>41</v>
      </c>
      <c r="H170" s="111" t="n"/>
      <c r="I170" s="110" t="n">
        <v>41</v>
      </c>
      <c r="J170" s="100" t="n"/>
      <c r="K170" s="100" t="n"/>
      <c r="L170" s="103" t="n">
        <v>1898.8</v>
      </c>
      <c r="M170" s="100" t="n"/>
      <c r="N170" s="103" t="n">
        <v>135308.79</v>
      </c>
    </row>
    <row r="171" ht="19.35" customHeight="1">
      <c r="A171" s="96" t="n"/>
      <c r="B171" s="108" t="n"/>
      <c r="C171" s="87" t="inlineStr">
        <is>
          <t>Всего по позиции</t>
        </is>
      </c>
      <c r="D171" s="88" t="n"/>
      <c r="E171" s="88" t="n"/>
      <c r="F171" s="100" t="n"/>
      <c r="G171" s="106" t="n"/>
      <c r="H171" s="106" t="n"/>
      <c r="I171" s="113" t="n"/>
      <c r="J171" s="113" t="n"/>
      <c r="K171" s="113" t="n"/>
      <c r="L171" s="114" t="n">
        <v>21530.76</v>
      </c>
      <c r="M171" s="113" t="n"/>
      <c r="N171" s="94" t="n"/>
    </row>
    <row r="172" ht="55.35" customHeight="1">
      <c r="A172" s="87" t="inlineStr">
        <is>
          <t>15</t>
        </is>
      </c>
      <c r="B172" s="91" t="inlineStr">
        <is>
          <t>ФЕР01-02-100-09</t>
        </is>
      </c>
      <c r="C172" s="92" t="inlineStr">
        <is>
          <t>При трелевке на каждые последующие 100 м добавлять: к расценке 01-02-100-03</t>
        </is>
      </c>
      <c r="D172" s="88" t="n"/>
      <c r="E172" s="88" t="n"/>
      <c r="F172" s="93" t="inlineStr">
        <is>
          <t>100 шт</t>
        </is>
      </c>
      <c r="G172" s="94" t="n">
        <v>5.93</v>
      </c>
      <c r="H172" s="95" t="n">
        <v>1</v>
      </c>
      <c r="I172" s="115" t="n">
        <v>5.93</v>
      </c>
      <c r="J172" s="94" t="n"/>
      <c r="K172" s="94" t="n"/>
      <c r="L172" s="94" t="n"/>
      <c r="M172" s="94" t="n"/>
      <c r="N172" s="94" t="n"/>
    </row>
    <row r="173" ht="19.35" customHeight="1">
      <c r="A173" s="96" t="n"/>
      <c r="B173" s="97" t="inlineStr">
        <is>
          <t>1</t>
        </is>
      </c>
      <c r="C173" s="98" t="inlineStr">
        <is>
          <t>ОТ</t>
        </is>
      </c>
      <c r="D173" s="88" t="n"/>
      <c r="E173" s="88" t="n"/>
      <c r="F173" s="99" t="n"/>
      <c r="G173" s="99" t="n"/>
      <c r="H173" s="99" t="n"/>
      <c r="I173" s="100" t="n"/>
      <c r="J173" s="101" t="n">
        <v>93.59999999999999</v>
      </c>
      <c r="K173" s="102" t="n">
        <v>1.2</v>
      </c>
      <c r="L173" s="101" t="n">
        <v>666.0599999999999</v>
      </c>
      <c r="M173" s="101" t="n">
        <v>71.26000000000001</v>
      </c>
      <c r="N173" s="103" t="n">
        <v>47463.44</v>
      </c>
    </row>
    <row r="174" ht="19.35" customHeight="1">
      <c r="A174" s="96" t="n"/>
      <c r="B174" s="97" t="inlineStr">
        <is>
          <t>2</t>
        </is>
      </c>
      <c r="C174" s="98" t="inlineStr">
        <is>
          <t>ЭМ</t>
        </is>
      </c>
      <c r="D174" s="88" t="n"/>
      <c r="E174" s="88" t="n"/>
      <c r="F174" s="99" t="n"/>
      <c r="G174" s="99" t="n"/>
      <c r="H174" s="99" t="n"/>
      <c r="I174" s="100" t="n"/>
      <c r="J174" s="101" t="n">
        <v>531.14</v>
      </c>
      <c r="K174" s="102" t="n">
        <v>1.2</v>
      </c>
      <c r="L174" s="103" t="n">
        <v>3779.59</v>
      </c>
      <c r="M174" s="100" t="n"/>
      <c r="N174" s="100" t="n"/>
    </row>
    <row r="175" ht="19.35" customHeight="1">
      <c r="A175" s="96" t="n"/>
      <c r="B175" s="97" t="inlineStr">
        <is>
          <t>3</t>
        </is>
      </c>
      <c r="C175" s="98" t="inlineStr">
        <is>
          <t>в т.ч. ОТм</t>
        </is>
      </c>
      <c r="D175" s="88" t="n"/>
      <c r="E175" s="88" t="n"/>
      <c r="F175" s="99" t="n"/>
      <c r="G175" s="99" t="n"/>
      <c r="H175" s="99" t="n"/>
      <c r="I175" s="100" t="n"/>
      <c r="J175" s="101" t="n">
        <v>92.88</v>
      </c>
      <c r="K175" s="102" t="n">
        <v>1.2</v>
      </c>
      <c r="L175" s="101" t="n">
        <v>660.9299999999999</v>
      </c>
      <c r="M175" s="101" t="n">
        <v>71.26000000000001</v>
      </c>
      <c r="N175" s="103" t="n">
        <v>47097.87</v>
      </c>
    </row>
    <row r="176" ht="19.35" customHeight="1">
      <c r="A176" s="96" t="n"/>
      <c r="B176" s="104" t="n"/>
      <c r="C176" s="98" t="inlineStr">
        <is>
          <t>ЗТ</t>
        </is>
      </c>
      <c r="D176" s="88" t="n"/>
      <c r="E176" s="88" t="n"/>
      <c r="F176" s="105" t="inlineStr">
        <is>
          <t>чел.-ч</t>
        </is>
      </c>
      <c r="G176" s="120" t="n">
        <v>12</v>
      </c>
      <c r="H176" s="102" t="n">
        <v>1.2</v>
      </c>
      <c r="I176" s="118" t="n">
        <v>85.392</v>
      </c>
      <c r="J176" s="100" t="n"/>
      <c r="K176" s="100" t="n"/>
      <c r="L176" s="100" t="n"/>
      <c r="M176" s="100" t="n"/>
      <c r="N176" s="100" t="n"/>
    </row>
    <row r="177" ht="19.35" customHeight="1">
      <c r="A177" s="96" t="n"/>
      <c r="B177" s="104" t="n"/>
      <c r="C177" s="98" t="inlineStr">
        <is>
          <t>ЗТм</t>
        </is>
      </c>
      <c r="D177" s="88" t="n"/>
      <c r="E177" s="88" t="n"/>
      <c r="F177" s="105" t="inlineStr">
        <is>
          <t>чел.-ч</t>
        </is>
      </c>
      <c r="G177" s="101" t="n">
        <v>6.88</v>
      </c>
      <c r="H177" s="102" t="n">
        <v>1.2</v>
      </c>
      <c r="I177" s="116" t="n">
        <v>48.95808</v>
      </c>
      <c r="J177" s="100" t="n"/>
      <c r="K177" s="100" t="n"/>
      <c r="L177" s="100" t="n"/>
      <c r="M177" s="100" t="n"/>
      <c r="N177" s="100" t="n"/>
    </row>
    <row r="178" ht="19.35" customHeight="1">
      <c r="A178" s="96" t="n"/>
      <c r="B178" s="104" t="n"/>
      <c r="C178" s="98" t="inlineStr">
        <is>
          <t>Итого по расценке</t>
        </is>
      </c>
      <c r="D178" s="88" t="n"/>
      <c r="E178" s="88" t="n"/>
      <c r="F178" s="99" t="n"/>
      <c r="G178" s="106" t="n"/>
      <c r="H178" s="106" t="n"/>
      <c r="I178" s="100" t="n"/>
      <c r="J178" s="101" t="n">
        <v>624.74</v>
      </c>
      <c r="K178" s="100" t="n"/>
      <c r="L178" s="103" t="n">
        <v>4445.65</v>
      </c>
      <c r="M178" s="100" t="n"/>
      <c r="N178" s="107" t="n"/>
    </row>
    <row r="179" ht="19.35" customHeight="1">
      <c r="A179" s="96" t="n"/>
      <c r="B179" s="108" t="n"/>
      <c r="C179" s="98" t="inlineStr">
        <is>
          <t>ФОТ</t>
        </is>
      </c>
      <c r="D179" s="88" t="n"/>
      <c r="E179" s="88" t="n"/>
      <c r="F179" s="99" t="n"/>
      <c r="G179" s="106" t="n"/>
      <c r="H179" s="106" t="n"/>
      <c r="I179" s="100" t="n"/>
      <c r="J179" s="100" t="n"/>
      <c r="K179" s="100" t="n"/>
      <c r="L179" s="103" t="n">
        <v>1326.99</v>
      </c>
      <c r="M179" s="100" t="n"/>
      <c r="N179" s="103" t="n">
        <v>94561.31</v>
      </c>
    </row>
    <row r="180" ht="42" customHeight="1">
      <c r="A180" s="96" t="n"/>
      <c r="B180" s="109" t="inlineStr">
        <is>
          <t>Пр/812-001.4-1</t>
        </is>
      </c>
      <c r="C180" s="98" t="inlineStr">
        <is>
          <t>НР Земляные работы по другим видам работ (подготовительным, сопутствующим, укрепительным)</t>
        </is>
      </c>
      <c r="D180" s="88" t="n"/>
      <c r="E180" s="88" t="n"/>
      <c r="F180" s="105" t="inlineStr">
        <is>
          <t>%</t>
        </is>
      </c>
      <c r="G180" s="110" t="n">
        <v>89</v>
      </c>
      <c r="H180" s="111" t="n"/>
      <c r="I180" s="110" t="n">
        <v>89</v>
      </c>
      <c r="J180" s="100" t="n"/>
      <c r="K180" s="100" t="n"/>
      <c r="L180" s="103" t="n">
        <v>1181.02</v>
      </c>
      <c r="M180" s="100" t="n"/>
      <c r="N180" s="112" t="n">
        <v>84159.57000000001</v>
      </c>
    </row>
    <row r="181" ht="42" customHeight="1">
      <c r="A181" s="96" t="n"/>
      <c r="B181" s="109" t="inlineStr">
        <is>
          <t>Пр/774-001.4</t>
        </is>
      </c>
      <c r="C181" s="98" t="inlineStr">
        <is>
          <t>СП Земляные работы по другим видам работ (подготовительным, сопутствующим, укрепительным)</t>
        </is>
      </c>
      <c r="D181" s="88" t="n"/>
      <c r="E181" s="88" t="n"/>
      <c r="F181" s="105" t="inlineStr">
        <is>
          <t>%</t>
        </is>
      </c>
      <c r="G181" s="110" t="n">
        <v>41</v>
      </c>
      <c r="H181" s="111" t="n"/>
      <c r="I181" s="110" t="n">
        <v>41</v>
      </c>
      <c r="J181" s="100" t="n"/>
      <c r="K181" s="100" t="n"/>
      <c r="L181" s="101" t="n">
        <v>544.0700000000001</v>
      </c>
      <c r="M181" s="100" t="n"/>
      <c r="N181" s="103" t="n">
        <v>38770.14</v>
      </c>
    </row>
    <row r="182" ht="19.35" customHeight="1">
      <c r="A182" s="96" t="n"/>
      <c r="B182" s="108" t="n"/>
      <c r="C182" s="87" t="inlineStr">
        <is>
          <t>Всего по позиции</t>
        </is>
      </c>
      <c r="D182" s="88" t="n"/>
      <c r="E182" s="88" t="n"/>
      <c r="F182" s="100" t="n"/>
      <c r="G182" s="106" t="n"/>
      <c r="H182" s="106" t="n"/>
      <c r="I182" s="113" t="n"/>
      <c r="J182" s="113" t="n"/>
      <c r="K182" s="113" t="n"/>
      <c r="L182" s="114" t="n">
        <v>6170.74</v>
      </c>
      <c r="M182" s="113" t="n"/>
      <c r="N182" s="94" t="n"/>
    </row>
    <row r="183" ht="19.35" customHeight="1">
      <c r="A183" s="121" t="n"/>
      <c r="B183" s="121" t="n"/>
      <c r="C183" s="122" t="inlineStr">
        <is>
          <t>Итого по разделу 1. Вырубка просеки</t>
        </is>
      </c>
      <c r="L183" s="123" t="n">
        <v>289030.1</v>
      </c>
      <c r="M183" s="121" t="n"/>
      <c r="N183" s="124" t="n"/>
    </row>
    <row r="184" ht="19.35" customHeight="1">
      <c r="A184" s="125" t="n"/>
      <c r="B184" s="126" t="n"/>
      <c r="C184" s="127" t="inlineStr">
        <is>
          <t>Итого прямые затраты по разделу</t>
        </is>
      </c>
      <c r="L184" s="128" t="n">
        <v>163501.58</v>
      </c>
      <c r="M184" s="129" t="n"/>
      <c r="N184" s="128" t="n">
        <v>7569556.81</v>
      </c>
    </row>
    <row r="185" ht="19.35" customHeight="1">
      <c r="A185" s="125" t="n"/>
      <c r="B185" s="126" t="n"/>
      <c r="C185" s="127" t="inlineStr">
        <is>
          <t>в том числе</t>
        </is>
      </c>
      <c r="L185" s="128" t="n"/>
      <c r="M185" s="129" t="n"/>
      <c r="N185" s="128" t="n"/>
    </row>
    <row r="186" ht="19.35" customHeight="1">
      <c r="A186" s="125" t="n"/>
      <c r="B186" s="126" t="n"/>
      <c r="C186" s="127" t="inlineStr">
        <is>
          <t>- оплата труда (ОТ)</t>
        </is>
      </c>
      <c r="L186" s="128" t="n">
        <v>82373.25999999999</v>
      </c>
      <c r="M186" s="129" t="n"/>
      <c r="N186" s="128" t="n">
        <v>5869918.51</v>
      </c>
    </row>
    <row r="187" ht="19.35" customHeight="1">
      <c r="A187" s="125" t="n"/>
      <c r="B187" s="126" t="n"/>
      <c r="C187" s="127" t="inlineStr">
        <is>
          <t>- эксплуатация машин и механизмов</t>
        </is>
      </c>
      <c r="L187" s="128" t="n">
        <v>81128.32000000001</v>
      </c>
      <c r="M187" s="129" t="n"/>
      <c r="N187" s="128" t="n">
        <v>1699638.3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эксплуатация машин и механизмов без учета доплат к оплате труда машинистов</t>
        </is>
      </c>
      <c r="L189" s="128" t="n">
        <v>81128.32000000001</v>
      </c>
      <c r="M189" s="129" t="n"/>
      <c r="N189" s="128" t="n">
        <v>1699638.3</v>
      </c>
    </row>
    <row r="190" ht="19.35" customHeight="1">
      <c r="A190" s="125" t="n"/>
      <c r="B190" s="130" t="n"/>
      <c r="C190" s="131" t="inlineStr">
        <is>
          <t>в том числе</t>
        </is>
      </c>
      <c r="L190" s="128" t="n"/>
      <c r="M190" s="129" t="n"/>
      <c r="N190" s="128" t="n"/>
    </row>
    <row r="191" ht="19.35" customHeight="1">
      <c r="A191" s="125" t="n"/>
      <c r="B191" s="130" t="n"/>
      <c r="C191" s="131" t="inlineStr">
        <is>
          <t>оплата труда машинистов (ОТм)</t>
        </is>
      </c>
      <c r="L191" s="128" t="n">
        <v>14187.14</v>
      </c>
      <c r="M191" s="129" t="n"/>
      <c r="N191" s="128" t="n">
        <v>1010975.59</v>
      </c>
    </row>
    <row r="192" ht="19.35" customHeight="1">
      <c r="A192" s="125" t="n"/>
      <c r="B192" s="126" t="n"/>
      <c r="C192" s="127" t="inlineStr">
        <is>
          <t>Итого ФОТ (справочно)</t>
        </is>
      </c>
      <c r="L192" s="128" t="n">
        <v>96560.39999999999</v>
      </c>
      <c r="M192" s="129" t="n"/>
      <c r="N192" s="128" t="n">
        <v>6880894.1</v>
      </c>
    </row>
    <row r="193" ht="19.35" customHeight="1">
      <c r="A193" s="125" t="n"/>
      <c r="B193" s="126" t="n"/>
      <c r="C193" s="127" t="inlineStr">
        <is>
          <t>Итого накладные расходы</t>
        </is>
      </c>
      <c r="L193" s="128" t="n">
        <v>85938.75999999999</v>
      </c>
      <c r="M193" s="129" t="n"/>
      <c r="N193" s="128" t="n">
        <v>6123995.75</v>
      </c>
    </row>
    <row r="194" ht="19.35" customHeight="1">
      <c r="A194" s="125" t="n"/>
      <c r="B194" s="126" t="n"/>
      <c r="C194" s="127" t="inlineStr">
        <is>
          <t>Итого сметная прибыль</t>
        </is>
      </c>
      <c r="L194" s="128" t="n">
        <v>39589.76</v>
      </c>
      <c r="M194" s="129" t="n"/>
      <c r="N194" s="128" t="n">
        <v>2821166.59</v>
      </c>
    </row>
    <row r="195" ht="19.35" customHeight="1">
      <c r="A195" s="125" t="n"/>
      <c r="B195" s="132" t="n"/>
      <c r="C195" s="133" t="inlineStr">
        <is>
          <t>Итого по разделу</t>
        </is>
      </c>
      <c r="L195" s="123" t="n">
        <v>289030.1</v>
      </c>
      <c r="M195" s="134" t="n"/>
      <c r="N195" s="123" t="n">
        <v>16514719.15</v>
      </c>
    </row>
    <row r="196" ht="19.35" customHeight="1">
      <c r="A196" s="125" t="n"/>
      <c r="B196" s="130" t="n"/>
      <c r="C196" s="131" t="inlineStr">
        <is>
          <t>Справочно</t>
        </is>
      </c>
      <c r="L196" s="128" t="n"/>
      <c r="M196" s="129" t="n"/>
      <c r="N196" s="128" t="n"/>
    </row>
    <row r="197" ht="19.35" customHeight="1">
      <c r="A197" s="125" t="n"/>
      <c r="B197" s="126" t="n"/>
      <c r="C197" s="131" t="inlineStr">
        <is>
          <t>затраты труда рабочих</t>
        </is>
      </c>
      <c r="I197" s="135" t="n">
        <v>9758.23128</v>
      </c>
      <c r="J197" s="136" t="n"/>
      <c r="K197" s="136" t="n"/>
      <c r="L197" s="129" t="n"/>
      <c r="M197" s="129" t="n"/>
      <c r="N197" s="129" t="n"/>
    </row>
    <row r="198" ht="19.35" customHeight="1">
      <c r="A198" s="125" t="n"/>
      <c r="B198" s="126" t="n"/>
      <c r="C198" s="131" t="inlineStr">
        <is>
          <t>затраты труда машинистов</t>
        </is>
      </c>
      <c r="I198" s="135" t="n">
        <v>1050.88476</v>
      </c>
      <c r="J198" s="136" t="n"/>
      <c r="K198" s="136" t="n"/>
      <c r="L198" s="129" t="n"/>
      <c r="M198" s="129" t="n"/>
      <c r="N198" s="129" t="n"/>
    </row>
    <row r="199" ht="19.35" customHeight="1">
      <c r="A199" s="137" t="n"/>
      <c r="B199" s="138" t="n"/>
      <c r="C199" s="139" t="inlineStr">
        <is>
          <t>ВСЕГО по смете</t>
        </is>
      </c>
      <c r="D199" s="140" t="n"/>
      <c r="E199" s="140" t="n"/>
      <c r="F199" s="141" t="n"/>
      <c r="G199" s="141" t="n"/>
      <c r="H199" s="141" t="n"/>
      <c r="I199" s="141" t="n"/>
      <c r="J199" s="141" t="n"/>
      <c r="K199" s="141" t="n"/>
      <c r="L199" s="142" t="n"/>
      <c r="M199" s="141" t="n"/>
      <c r="N199" s="143" t="n"/>
    </row>
    <row r="200" ht="19.35" customHeight="1">
      <c r="A200" s="125" t="n"/>
      <c r="B200" s="132" t="n"/>
      <c r="C200" s="133" t="inlineStr">
        <is>
          <t>Итого по всем разделам</t>
        </is>
      </c>
      <c r="L200" s="123" t="n">
        <v>289030.1</v>
      </c>
      <c r="M200" s="124" t="n"/>
      <c r="N200" s="123" t="n"/>
    </row>
    <row r="201" ht="19.35" customHeight="1">
      <c r="A201" s="125" t="n"/>
      <c r="B201" s="126" t="n"/>
      <c r="C201" s="127" t="inlineStr">
        <is>
          <t>ВСЕГО строительные работы</t>
        </is>
      </c>
      <c r="L201" s="128" t="n">
        <v>289030.1</v>
      </c>
      <c r="M201" s="129" t="n"/>
      <c r="N201" s="128" t="n">
        <v>16514719.15</v>
      </c>
    </row>
    <row r="202" ht="19.35" customHeight="1">
      <c r="A202" s="125" t="n"/>
      <c r="B202" s="130" t="n"/>
      <c r="C202" s="131" t="inlineStr">
        <is>
          <t>в том числе</t>
        </is>
      </c>
      <c r="L202" s="128" t="n"/>
      <c r="M202" s="129" t="n"/>
      <c r="N202" s="128" t="n"/>
    </row>
    <row r="203" ht="19.35" customHeight="1">
      <c r="A203" s="125" t="n"/>
      <c r="B203" s="130" t="n"/>
      <c r="C203" s="131" t="inlineStr">
        <is>
          <t>всего прямые затраты</t>
        </is>
      </c>
      <c r="L203" s="128" t="n">
        <v>163501.58</v>
      </c>
      <c r="M203" s="129" t="n"/>
      <c r="N203" s="128" t="n">
        <v>7569556.81</v>
      </c>
    </row>
    <row r="204" ht="19.35" customHeight="1">
      <c r="A204" s="125" t="n"/>
      <c r="B204" s="130" t="n"/>
      <c r="C204" s="131" t="inlineStr">
        <is>
          <t>в том числе</t>
        </is>
      </c>
      <c r="L204" s="128" t="n"/>
      <c r="M204" s="129" t="n"/>
      <c r="N204" s="128" t="n"/>
    </row>
    <row r="205" ht="19.35" customHeight="1">
      <c r="A205" s="125" t="n"/>
      <c r="B205" s="130" t="n"/>
      <c r="C205" s="131" t="inlineStr">
        <is>
          <t>- оплата труда (ОТ)</t>
        </is>
      </c>
      <c r="L205" s="128" t="n">
        <v>82373.25999999999</v>
      </c>
      <c r="M205" s="129" t="n"/>
      <c r="N205" s="128" t="n">
        <v>5869918.51</v>
      </c>
    </row>
    <row r="206" ht="19.35" customHeight="1">
      <c r="A206" s="125" t="n"/>
      <c r="B206" s="130" t="n"/>
      <c r="C206" s="131" t="inlineStr">
        <is>
          <t>- эксплуатация машин и механизмов</t>
        </is>
      </c>
      <c r="L206" s="128" t="n">
        <v>81128.32000000001</v>
      </c>
      <c r="M206" s="129" t="n"/>
      <c r="N206" s="128" t="n">
        <v>1699638.3</v>
      </c>
    </row>
    <row r="207" ht="19.35" customHeight="1">
      <c r="A207" s="125" t="n"/>
      <c r="B207" s="130" t="n"/>
      <c r="C207" s="131" t="inlineStr">
        <is>
          <t>в т.ч. эксплуатация машин и механизмов без учета доплат к оплате труда машинистов</t>
        </is>
      </c>
      <c r="L207" s="128" t="n">
        <v>81128.32000000001</v>
      </c>
      <c r="M207" s="129" t="n"/>
      <c r="N207" s="128" t="n">
        <v>1699638.3</v>
      </c>
    </row>
    <row r="208" ht="19.35" customHeight="1">
      <c r="A208" s="125" t="n"/>
      <c r="B208" s="130" t="n"/>
      <c r="C208" s="131" t="inlineStr">
        <is>
          <t>- в т.ч. оплата труда машинистов (ОТм)</t>
        </is>
      </c>
      <c r="L208" s="128" t="n">
        <v>14187.14</v>
      </c>
      <c r="M208" s="129" t="n"/>
      <c r="N208" s="128" t="n">
        <v>1010975.59</v>
      </c>
    </row>
    <row r="209" ht="19.35" customHeight="1">
      <c r="A209" s="125" t="n"/>
      <c r="B209" s="130" t="n"/>
      <c r="C209" s="131" t="inlineStr">
        <is>
          <t>всего ФОТ (справочно)</t>
        </is>
      </c>
      <c r="L209" s="128" t="n">
        <v>96560.39999999999</v>
      </c>
      <c r="M209" s="129" t="n"/>
      <c r="N209" s="128" t="n">
        <v>6880894.1</v>
      </c>
    </row>
    <row r="210" ht="19.35" customHeight="1">
      <c r="A210" s="125" t="n"/>
      <c r="B210" s="130" t="n"/>
      <c r="C210" s="131" t="inlineStr">
        <is>
          <t>всего накладные расходы</t>
        </is>
      </c>
      <c r="L210" s="128" t="n">
        <v>85938.75999999999</v>
      </c>
      <c r="M210" s="129" t="n"/>
      <c r="N210" s="128" t="n">
        <v>6123995.75</v>
      </c>
    </row>
    <row r="211" ht="19.35" customHeight="1">
      <c r="A211" s="125" t="n"/>
      <c r="B211" s="130" t="n"/>
      <c r="C211" s="131" t="inlineStr">
        <is>
          <t>всего сметная прибыль</t>
        </is>
      </c>
      <c r="L211" s="128" t="n">
        <v>39589.76</v>
      </c>
      <c r="M211" s="129" t="n"/>
      <c r="N211" s="128" t="n">
        <v>2821166.59</v>
      </c>
    </row>
    <row r="212" ht="19.35" customHeight="1">
      <c r="A212" s="125" t="n"/>
      <c r="B212" s="132" t="n"/>
      <c r="C212" s="133" t="inlineStr">
        <is>
          <t>ВСЕГО по смете</t>
        </is>
      </c>
      <c r="L212" s="123" t="n">
        <v>289030.1</v>
      </c>
      <c r="M212" s="124" t="n"/>
      <c r="N212" s="123" t="n">
        <v>16514719.15</v>
      </c>
    </row>
    <row r="213" ht="19.35" customHeight="1">
      <c r="A213" s="125" t="n"/>
      <c r="B213" s="130" t="n"/>
      <c r="C213" s="131" t="inlineStr">
        <is>
          <t>Всего прямые затраты</t>
        </is>
      </c>
      <c r="L213" s="128" t="n">
        <v>163501.58</v>
      </c>
      <c r="M213" s="129" t="n"/>
      <c r="N213" s="128" t="n">
        <v>7569556.81</v>
      </c>
    </row>
    <row r="214" ht="19.35" customHeight="1">
      <c r="A214" s="125" t="n"/>
      <c r="B214" s="130" t="n"/>
      <c r="C214" s="131" t="inlineStr">
        <is>
          <t>в том числе</t>
        </is>
      </c>
      <c r="L214" s="128" t="n"/>
      <c r="M214" s="129" t="n"/>
      <c r="N214" s="128" t="n"/>
    </row>
    <row r="215" ht="19.35" customHeight="1">
      <c r="A215" s="125" t="n"/>
      <c r="B215" s="130" t="n"/>
      <c r="C215" s="131" t="inlineStr">
        <is>
          <t>- оплата труда рабочих (ОТ)</t>
        </is>
      </c>
      <c r="L215" s="128" t="n">
        <v>82373.25999999999</v>
      </c>
      <c r="M215" s="129" t="n"/>
      <c r="N215" s="128" t="n">
        <v>5869918.51</v>
      </c>
    </row>
    <row r="216" ht="19.35" customHeight="1">
      <c r="A216" s="125" t="n"/>
      <c r="B216" s="130" t="n"/>
      <c r="C216" s="131" t="inlineStr">
        <is>
          <t>- эксплуатация машин и механизмов</t>
        </is>
      </c>
      <c r="L216" s="128" t="n">
        <v>81128.32000000001</v>
      </c>
      <c r="M216" s="129" t="n"/>
      <c r="N216" s="128" t="n">
        <v>1699638.3</v>
      </c>
    </row>
    <row r="217" ht="19.35" customHeight="1">
      <c r="A217" s="125" t="n"/>
      <c r="B217" s="130" t="n"/>
      <c r="C217" s="131" t="inlineStr">
        <is>
          <t>в т.ч. эксплуатация машин и механизмов без учета доплат к оплате труда машинистов</t>
        </is>
      </c>
      <c r="L217" s="128" t="n">
        <v>81128.32000000001</v>
      </c>
      <c r="M217" s="129" t="n"/>
      <c r="N217" s="128" t="n">
        <v>1699638.3</v>
      </c>
    </row>
    <row r="218" ht="19.35" customHeight="1">
      <c r="A218" s="125" t="n"/>
      <c r="B218" s="130" t="n"/>
      <c r="C218" s="131" t="inlineStr">
        <is>
          <t>- в т.ч. оплата труда машинистов (ОТм)</t>
        </is>
      </c>
      <c r="L218" s="128" t="n">
        <v>14187.14</v>
      </c>
      <c r="M218" s="129" t="n"/>
      <c r="N218" s="128" t="n">
        <v>1010975.59</v>
      </c>
    </row>
    <row r="219" ht="19.35" customHeight="1">
      <c r="A219" s="125" t="n"/>
      <c r="B219" s="130" t="n"/>
      <c r="C219" s="131" t="inlineStr">
        <is>
          <t>Всего ФОТ (справочно)</t>
        </is>
      </c>
      <c r="L219" s="128" t="n">
        <v>96560.39999999999</v>
      </c>
      <c r="M219" s="129" t="n"/>
      <c r="N219" s="128" t="n">
        <v>6880894.1</v>
      </c>
    </row>
    <row r="220" ht="19.35" customHeight="1">
      <c r="A220" s="125" t="n"/>
      <c r="B220" s="130" t="n"/>
      <c r="C220" s="131" t="inlineStr">
        <is>
          <t>Всего накладные расходы</t>
        </is>
      </c>
      <c r="L220" s="128" t="n">
        <v>85938.75999999999</v>
      </c>
      <c r="M220" s="129" t="n"/>
      <c r="N220" s="128" t="n">
        <v>6123995.75</v>
      </c>
    </row>
    <row r="221" ht="19.35" customHeight="1">
      <c r="A221" s="125" t="n"/>
      <c r="B221" s="130" t="n"/>
      <c r="C221" s="131" t="inlineStr">
        <is>
          <t>Всего сметная прибыль</t>
        </is>
      </c>
      <c r="L221" s="128" t="n">
        <v>39589.76</v>
      </c>
      <c r="M221" s="129" t="n"/>
      <c r="N221" s="128" t="n">
        <v>2821166.59</v>
      </c>
    </row>
    <row r="222" ht="19.35" customHeight="1">
      <c r="A222" s="125" t="n"/>
      <c r="B222" s="130" t="n"/>
      <c r="C222" s="131" t="inlineStr">
        <is>
          <t>Справочно</t>
        </is>
      </c>
      <c r="L222" s="128" t="n"/>
      <c r="M222" s="129" t="n"/>
      <c r="N222" s="128" t="n"/>
    </row>
    <row r="223" ht="19.35" customHeight="1">
      <c r="A223" s="125" t="n"/>
      <c r="B223" s="126" t="n"/>
      <c r="C223" s="131" t="inlineStr">
        <is>
          <t>затраты труда рабочих</t>
        </is>
      </c>
      <c r="I223" s="135" t="n">
        <v>9758.23128</v>
      </c>
      <c r="J223" s="136" t="n"/>
      <c r="K223" s="136" t="n"/>
      <c r="L223" s="129" t="n"/>
      <c r="M223" s="129" t="n"/>
      <c r="N223" s="129" t="n"/>
    </row>
    <row r="224" ht="19.35" customHeight="1">
      <c r="A224" s="125" t="n"/>
      <c r="B224" s="126" t="n"/>
      <c r="C224" s="131" t="inlineStr">
        <is>
          <t>затраты труда машинистов</t>
        </is>
      </c>
      <c r="I224" s="135" t="n">
        <v>1050.88476</v>
      </c>
      <c r="J224" s="136" t="n"/>
      <c r="K224" s="136" t="n"/>
      <c r="L224" s="129" t="n"/>
      <c r="M224" s="129" t="n"/>
      <c r="N224" s="129" t="n"/>
    </row>
    <row r="225" ht="19.35" customHeight="1">
      <c r="A225" s="125" t="n"/>
      <c r="B225" s="144" t="n"/>
      <c r="C225" s="144" t="n"/>
      <c r="D225" s="122" t="n"/>
      <c r="E225" s="122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</row>
    <row r="226" ht="19.35" customHeight="1">
      <c r="A226" s="145" t="inlineStr">
        <is>
          <t>Составил: ______________________________________/  Григорова И. А. /</t>
        </is>
      </c>
    </row>
    <row r="227" ht="19.35" customHeight="1">
      <c r="A227" s="145" t="n"/>
      <c r="B227" s="145" t="n"/>
      <c r="C227" s="146" t="inlineStr">
        <is>
          <t>должность, подпись (инициалы, фамилия)</t>
        </is>
      </c>
      <c r="G227" s="147" t="n"/>
      <c r="H227" s="147" t="n"/>
      <c r="I227" s="147" t="n"/>
      <c r="J227" s="145" t="n"/>
      <c r="K227" s="145" t="n"/>
      <c r="L227" s="145" t="n"/>
      <c r="M227" s="145" t="n"/>
      <c r="N227" s="145" t="n"/>
    </row>
    <row r="228" ht="19.35" customHeight="1">
      <c r="A228" s="145" t="inlineStr">
        <is>
          <t>Проверил: ______________________________________ /  Черкасов А. В. /</t>
        </is>
      </c>
    </row>
    <row r="229" ht="19.35" customHeight="1">
      <c r="A229" s="4" t="n"/>
      <c r="B229" s="4" t="n"/>
      <c r="C229" s="146" t="inlineStr">
        <is>
          <t>должность, подпись (инициалы, фамилия)</t>
        </is>
      </c>
      <c r="G229" s="147" t="n"/>
      <c r="H229" s="147" t="n"/>
      <c r="I229" s="147" t="n"/>
      <c r="J229" s="4" t="n"/>
      <c r="K229" s="4" t="n"/>
      <c r="L229" s="4" t="n"/>
      <c r="M229" s="4" t="n"/>
      <c r="N229" s="4" t="n"/>
    </row>
  </sheetData>
  <mergeCells count="239">
    <mergeCell ref="C44:E44"/>
    <mergeCell ref="A17:G17"/>
    <mergeCell ref="C212:K212"/>
    <mergeCell ref="H13:N13"/>
    <mergeCell ref="C142:E142"/>
    <mergeCell ref="C80:E80"/>
    <mergeCell ref="A30:N30"/>
    <mergeCell ref="C129:E129"/>
    <mergeCell ref="C198:H198"/>
    <mergeCell ref="A19:G19"/>
    <mergeCell ref="C214:K214"/>
    <mergeCell ref="H15:N15"/>
    <mergeCell ref="C51:E51"/>
    <mergeCell ref="C95:E95"/>
    <mergeCell ref="C60:E60"/>
    <mergeCell ref="C29:G29"/>
    <mergeCell ref="C222:K222"/>
    <mergeCell ref="C71:E71"/>
    <mergeCell ref="C123:E123"/>
    <mergeCell ref="C207:K207"/>
    <mergeCell ref="C181:E181"/>
    <mergeCell ref="C91:E91"/>
    <mergeCell ref="C224:H224"/>
    <mergeCell ref="N39:N40"/>
    <mergeCell ref="C165:E165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216:K216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C168:E168"/>
    <mergeCell ref="C218:K218"/>
    <mergeCell ref="F5:N5"/>
    <mergeCell ref="M39:M40"/>
    <mergeCell ref="C180:E180"/>
    <mergeCell ref="C118:E118"/>
    <mergeCell ref="C75:E75"/>
    <mergeCell ref="C84:E84"/>
    <mergeCell ref="C133:E133"/>
    <mergeCell ref="C127:E127"/>
    <mergeCell ref="C167:E167"/>
    <mergeCell ref="C202:K202"/>
    <mergeCell ref="C211:K211"/>
    <mergeCell ref="C176:E176"/>
    <mergeCell ref="C114:E114"/>
    <mergeCell ref="C59:E59"/>
    <mergeCell ref="C192:K192"/>
    <mergeCell ref="C130:E130"/>
    <mergeCell ref="C223:H223"/>
    <mergeCell ref="C182:E182"/>
    <mergeCell ref="C46:E46"/>
    <mergeCell ref="C201:K201"/>
    <mergeCell ref="C169:E169"/>
    <mergeCell ref="C188:K188"/>
    <mergeCell ref="H14:N14"/>
    <mergeCell ref="C178:E178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61:E161"/>
    <mergeCell ref="C170:E170"/>
    <mergeCell ref="A21:N21"/>
    <mergeCell ref="C131:E131"/>
    <mergeCell ref="C87:E87"/>
    <mergeCell ref="C145:E145"/>
    <mergeCell ref="C189:K189"/>
    <mergeCell ref="C154:E154"/>
    <mergeCell ref="C227:F227"/>
    <mergeCell ref="F4:N4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C215:K215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63:E163"/>
    <mergeCell ref="F2:N2"/>
    <mergeCell ref="C115:E115"/>
    <mergeCell ref="C229:F229"/>
    <mergeCell ref="A25:N25"/>
    <mergeCell ref="L33:M33"/>
    <mergeCell ref="C135:E135"/>
    <mergeCell ref="C150:E150"/>
    <mergeCell ref="C219:K219"/>
    <mergeCell ref="C144:E144"/>
    <mergeCell ref="C122:E122"/>
    <mergeCell ref="C158:E158"/>
    <mergeCell ref="C67:E67"/>
    <mergeCell ref="C209:K209"/>
    <mergeCell ref="C72:E72"/>
    <mergeCell ref="C109:E109"/>
    <mergeCell ref="L35:M35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20:K220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64:E64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21:K221"/>
    <mergeCell ref="C177:E177"/>
    <mergeCell ref="C41:E41"/>
    <mergeCell ref="C134:E134"/>
    <mergeCell ref="C146:E146"/>
    <mergeCell ref="C93:E93"/>
    <mergeCell ref="C124:E124"/>
    <mergeCell ref="C164:E164"/>
    <mergeCell ref="C196:K196"/>
    <mergeCell ref="J10:N10"/>
    <mergeCell ref="A226:N226"/>
    <mergeCell ref="C56:E56"/>
    <mergeCell ref="L37:M37"/>
    <mergeCell ref="C90:E90"/>
    <mergeCell ref="C105:E105"/>
    <mergeCell ref="C139:E139"/>
    <mergeCell ref="C148:E148"/>
    <mergeCell ref="H18:N18"/>
    <mergeCell ref="B39:B40"/>
    <mergeCell ref="J9:N9"/>
    <mergeCell ref="C138:E138"/>
    <mergeCell ref="C213:K213"/>
    <mergeCell ref="C76:E76"/>
    <mergeCell ref="C120:E120"/>
    <mergeCell ref="C132:E132"/>
    <mergeCell ref="C110:E110"/>
    <mergeCell ref="A228:N228"/>
    <mergeCell ref="A8:C8"/>
    <mergeCell ref="C119:E119"/>
    <mergeCell ref="A15:G15"/>
    <mergeCell ref="C82:E82"/>
    <mergeCell ref="C174:E174"/>
    <mergeCell ref="C149:E149"/>
    <mergeCell ref="A10:C10"/>
    <mergeCell ref="C66:E66"/>
    <mergeCell ref="C208:K208"/>
    <mergeCell ref="C53:E53"/>
    <mergeCell ref="C102:E102"/>
    <mergeCell ref="C186:K186"/>
    <mergeCell ref="C217:K217"/>
    <mergeCell ref="C111:E111"/>
    <mergeCell ref="A9:C9"/>
    <mergeCell ref="C86:E86"/>
    <mergeCell ref="C179:E179"/>
    <mergeCell ref="A42:N42"/>
    <mergeCell ref="C68:E68"/>
    <mergeCell ref="C83:E83"/>
    <mergeCell ref="C108:E108"/>
    <mergeCell ref="C166:E166"/>
    <mergeCell ref="C210:K210"/>
    <mergeCell ref="C160:E160"/>
    <mergeCell ref="C175:E175"/>
    <mergeCell ref="C58:E58"/>
    <mergeCell ref="L34:M34"/>
    <mergeCell ref="A11:C11"/>
    <mergeCell ref="A22:N22"/>
    <mergeCell ref="C191:K191"/>
    <mergeCell ref="C45:E45"/>
    <mergeCell ref="C97:E97"/>
    <mergeCell ref="G39:I39"/>
    <mergeCell ref="C187:K187"/>
    <mergeCell ref="C197:H197"/>
    <mergeCell ref="C184:K184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98" min="0" max="16383" man="1"/>
  </rowBreaks>
</worksheet>
</file>

<file path=xl/worksheets/sheet26.xml><?xml version="1.0" encoding="utf-8"?>
<worksheet xmlns="http://schemas.openxmlformats.org/spreadsheetml/2006/main">
  <sheetPr>
    <outlinePr summaryBelow="1" summaryRight="1"/>
    <pageSetUpPr autoPageBreaks="0" fitToPage="0"/>
  </sheetPr>
  <dimension ref="A1:N162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2851562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02-33-24</t>
        </is>
      </c>
    </row>
    <row r="25" ht="19.35" customHeight="1">
      <c r="A25" s="56" t="inlineStr">
        <is>
          <t>33 ВЛ 500 кВ Зейская ГЭС - Амурская №2. Сивакское уч. л-во Магдагачинского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838.29</v>
      </c>
      <c r="M31" s="65" t="n">
        <v>11.76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1928.06</v>
      </c>
      <c r="E32" s="72" t="inlineStr">
        <is>
          <t>(</t>
        </is>
      </c>
      <c r="F32" s="71" t="n">
        <v>27.06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1403.37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1928.06</v>
      </c>
      <c r="E34" s="72" t="inlineStr">
        <is>
          <t>(</t>
        </is>
      </c>
      <c r="F34" s="78" t="n">
        <v>27.06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437-468,471-493,494-501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29.15</v>
      </c>
      <c r="H44" s="95" t="n">
        <v>1</v>
      </c>
      <c r="I44" s="115" t="n">
        <v>29.15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3" t="n">
        <v>3142.32</v>
      </c>
      <c r="M46" s="101" t="n">
        <v>71.26000000000001</v>
      </c>
      <c r="N46" s="103" t="n">
        <v>223921.72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9" t="n">
        <v>374.9856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3" t="n">
        <v>3142.32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3" t="n">
        <v>3142.32</v>
      </c>
      <c r="M49" s="100" t="n"/>
      <c r="N49" s="103" t="n">
        <v>223921.72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3" t="n">
        <v>2796.66</v>
      </c>
      <c r="M50" s="100" t="n"/>
      <c r="N50" s="112" t="n">
        <v>199290.33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3" t="n">
        <v>1288.35</v>
      </c>
      <c r="M51" s="100" t="n"/>
      <c r="N51" s="103" t="n">
        <v>91807.91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4" t="n">
        <v>7227.33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13.64</v>
      </c>
      <c r="H53" s="95" t="n">
        <v>1</v>
      </c>
      <c r="I53" s="115" t="n">
        <v>13.64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3" t="n">
        <v>4235.65</v>
      </c>
      <c r="M55" s="101" t="n">
        <v>71.26000000000001</v>
      </c>
      <c r="N55" s="103" t="n">
        <v>301832.42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6" t="n">
        <v>505.44384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3" t="n">
        <v>4235.65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3" t="n">
        <v>4235.65</v>
      </c>
      <c r="M58" s="100" t="n"/>
      <c r="N58" s="103" t="n">
        <v>301832.42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3" t="n">
        <v>3769.73</v>
      </c>
      <c r="M59" s="100" t="n"/>
      <c r="N59" s="112" t="n">
        <v>268630.85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3" t="n">
        <v>1736.62</v>
      </c>
      <c r="M60" s="100" t="n"/>
      <c r="N60" s="103" t="n">
        <v>123751.29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4" t="n">
        <v>9742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4.61</v>
      </c>
      <c r="H62" s="95" t="n">
        <v>1</v>
      </c>
      <c r="I62" s="115" t="n">
        <v>4.61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3" t="n">
        <v>1798.7</v>
      </c>
      <c r="M64" s="101" t="n">
        <v>71.26000000000001</v>
      </c>
      <c r="N64" s="103" t="n">
        <v>128175.36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9" t="n">
        <v>214.6416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3" t="n">
        <v>1798.7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3" t="n">
        <v>1798.7</v>
      </c>
      <c r="M67" s="100" t="n"/>
      <c r="N67" s="103" t="n">
        <v>128175.36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3" t="n">
        <v>1600.84</v>
      </c>
      <c r="M68" s="100" t="n"/>
      <c r="N68" s="112" t="n">
        <v>114076.07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737.47</v>
      </c>
      <c r="M69" s="100" t="n"/>
      <c r="N69" s="103" t="n">
        <v>52551.9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4" t="n">
        <v>4137.01</v>
      </c>
      <c r="M70" s="113" t="n"/>
      <c r="N70" s="94" t="n"/>
    </row>
    <row r="71" ht="42" customHeight="1">
      <c r="A71" s="87" t="inlineStr">
        <is>
          <t>4</t>
        </is>
      </c>
      <c r="B71" s="91" t="inlineStr">
        <is>
          <t>ФЕР01-02-101-07</t>
        </is>
      </c>
      <c r="C71" s="92" t="inlineStr">
        <is>
          <t>Разделка древесины мягких пород, полученной от валки леса, диаметр стволов: более 32 см</t>
        </is>
      </c>
      <c r="D71" s="88" t="n"/>
      <c r="E71" s="88" t="n"/>
      <c r="F71" s="93" t="inlineStr">
        <is>
          <t>100 деревьев</t>
        </is>
      </c>
      <c r="G71" s="94" t="n">
        <v>0.31</v>
      </c>
      <c r="H71" s="95" t="n">
        <v>1</v>
      </c>
      <c r="I71" s="115" t="n">
        <v>0.31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686.67</v>
      </c>
      <c r="K73" s="148" t="n">
        <v>0.96</v>
      </c>
      <c r="L73" s="101" t="n">
        <v>204.35</v>
      </c>
      <c r="M73" s="101" t="n">
        <v>71.26000000000001</v>
      </c>
      <c r="N73" s="103" t="n">
        <v>14561.98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80.5</v>
      </c>
      <c r="H74" s="148" t="n">
        <v>0.96</v>
      </c>
      <c r="I74" s="119" t="n">
        <v>23.9568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686.67</v>
      </c>
      <c r="K75" s="100" t="n"/>
      <c r="L75" s="101" t="n">
        <v>204.35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1" t="n">
        <v>204.35</v>
      </c>
      <c r="M76" s="100" t="n"/>
      <c r="N76" s="103" t="n">
        <v>14561.98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181.87</v>
      </c>
      <c r="M77" s="100" t="n"/>
      <c r="N77" s="112" t="n">
        <v>12960.16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83.78</v>
      </c>
      <c r="M78" s="100" t="n"/>
      <c r="N78" s="103" t="n">
        <v>5970.41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5" t="n">
        <v>470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ФЕР01-02-101-09</t>
        </is>
      </c>
      <c r="C80" s="92" t="inlineStr">
        <is>
          <t>Разделка древесины твердых пород и лиственницы, полученной от валки леса, диаметр стволов: до 16 см</t>
        </is>
      </c>
      <c r="D80" s="88" t="n"/>
      <c r="E80" s="88" t="n"/>
      <c r="F80" s="93" t="inlineStr">
        <is>
          <t>100 деревьев</t>
        </is>
      </c>
      <c r="G80" s="94" t="n">
        <v>6.26</v>
      </c>
      <c r="H80" s="95" t="n">
        <v>1</v>
      </c>
      <c r="I80" s="115" t="n">
        <v>6.26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131.57</v>
      </c>
      <c r="K82" s="148" t="n">
        <v>0.96</v>
      </c>
      <c r="L82" s="101" t="n">
        <v>790.6799999999999</v>
      </c>
      <c r="M82" s="101" t="n">
        <v>71.26000000000001</v>
      </c>
      <c r="N82" s="103" t="n">
        <v>56343.86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15.7</v>
      </c>
      <c r="H83" s="148" t="n">
        <v>0.96</v>
      </c>
      <c r="I83" s="116" t="n">
        <v>94.35072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131.57</v>
      </c>
      <c r="K84" s="100" t="n"/>
      <c r="L84" s="101" t="n">
        <v>790.6799999999999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1" t="n">
        <v>790.6799999999999</v>
      </c>
      <c r="M85" s="100" t="n"/>
      <c r="N85" s="103" t="n">
        <v>56343.86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703.71</v>
      </c>
      <c r="M86" s="100" t="n"/>
      <c r="N86" s="112" t="n">
        <v>50146.04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324.18</v>
      </c>
      <c r="M87" s="100" t="n"/>
      <c r="N87" s="103" t="n">
        <v>23100.98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4" t="n">
        <v>1818.57</v>
      </c>
      <c r="M88" s="113" t="n"/>
      <c r="N88" s="94" t="n"/>
    </row>
    <row r="89" ht="55.35" customHeight="1">
      <c r="A89" s="87" t="inlineStr">
        <is>
          <t>6</t>
        </is>
      </c>
      <c r="B89" s="91" t="inlineStr">
        <is>
          <t>ФЕР01-02-101-12</t>
        </is>
      </c>
      <c r="C89" s="92" t="inlineStr">
        <is>
          <t>Разделка древесины твердых пород и лиственницы, полученной от валки леса, диаметр стволов: до 28 см</t>
        </is>
      </c>
      <c r="D89" s="88" t="n"/>
      <c r="E89" s="88" t="n"/>
      <c r="F89" s="93" t="inlineStr">
        <is>
          <t>100 деревьев</t>
        </is>
      </c>
      <c r="G89" s="94" t="n">
        <v>2.97</v>
      </c>
      <c r="H89" s="95" t="n">
        <v>1</v>
      </c>
      <c r="I89" s="115" t="n">
        <v>2.97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384.64</v>
      </c>
      <c r="K91" s="148" t="n">
        <v>0.96</v>
      </c>
      <c r="L91" s="103" t="n">
        <v>1096.69</v>
      </c>
      <c r="M91" s="101" t="n">
        <v>71.26000000000001</v>
      </c>
      <c r="N91" s="103" t="n">
        <v>78150.13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17" t="n">
        <v>45.9</v>
      </c>
      <c r="H92" s="148" t="n">
        <v>0.96</v>
      </c>
      <c r="I92" s="116" t="n">
        <v>130.87008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6" t="n"/>
      <c r="H93" s="106" t="n"/>
      <c r="I93" s="100" t="n"/>
      <c r="J93" s="101" t="n">
        <v>384.64</v>
      </c>
      <c r="K93" s="100" t="n"/>
      <c r="L93" s="103" t="n">
        <v>1096.69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88" t="n"/>
      <c r="E94" s="88" t="n"/>
      <c r="F94" s="99" t="n"/>
      <c r="G94" s="106" t="n"/>
      <c r="H94" s="106" t="n"/>
      <c r="I94" s="100" t="n"/>
      <c r="J94" s="100" t="n"/>
      <c r="K94" s="100" t="n"/>
      <c r="L94" s="103" t="n">
        <v>1096.69</v>
      </c>
      <c r="M94" s="100" t="n"/>
      <c r="N94" s="103" t="n">
        <v>78150.13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976.05</v>
      </c>
      <c r="M95" s="100" t="n"/>
      <c r="N95" s="112" t="n">
        <v>69553.62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449.64</v>
      </c>
      <c r="M96" s="100" t="n"/>
      <c r="N96" s="103" t="n">
        <v>32041.55</v>
      </c>
    </row>
    <row r="97" ht="19.35" customHeight="1">
      <c r="A97" s="96" t="n"/>
      <c r="B97" s="108" t="n"/>
      <c r="C97" s="87" t="inlineStr">
        <is>
          <t>Всего по позиции</t>
        </is>
      </c>
      <c r="D97" s="88" t="n"/>
      <c r="E97" s="88" t="n"/>
      <c r="F97" s="100" t="n"/>
      <c r="G97" s="106" t="n"/>
      <c r="H97" s="106" t="n"/>
      <c r="I97" s="113" t="n"/>
      <c r="J97" s="113" t="n"/>
      <c r="K97" s="113" t="n"/>
      <c r="L97" s="114" t="n">
        <v>2522.38</v>
      </c>
      <c r="M97" s="113" t="n"/>
      <c r="N97" s="94" t="n"/>
    </row>
    <row r="98" ht="55.35" customHeight="1">
      <c r="A98" s="87" t="inlineStr">
        <is>
          <t>7</t>
        </is>
      </c>
      <c r="B98" s="91" t="inlineStr">
        <is>
          <t>ФЕР01-02-101-13</t>
        </is>
      </c>
      <c r="C98" s="92" t="inlineStr">
        <is>
          <t>Разделка древесины твердых пород и лиственницы, полученной от валки леса, диаметр стволов: до 32 см</t>
        </is>
      </c>
      <c r="D98" s="88" t="n"/>
      <c r="E98" s="88" t="n"/>
      <c r="F98" s="93" t="inlineStr">
        <is>
          <t>100 деревьев</t>
        </is>
      </c>
      <c r="G98" s="94" t="n">
        <v>0.96</v>
      </c>
      <c r="H98" s="95" t="n">
        <v>1</v>
      </c>
      <c r="I98" s="115" t="n">
        <v>0.96</v>
      </c>
      <c r="J98" s="94" t="n"/>
      <c r="K98" s="94" t="n"/>
      <c r="L98" s="94" t="n"/>
      <c r="M98" s="94" t="n"/>
      <c r="N98" s="94" t="n"/>
    </row>
    <row r="99" ht="24.6" customHeight="1">
      <c r="A99" s="96" t="n"/>
      <c r="B99" s="97" t="inlineStr">
        <is>
          <t>Прил.1.12 п.3.213</t>
        </is>
      </c>
      <c r="C99" s="98" t="inlineStr">
        <is>
          <t>Разделка древесины без заготовки дров ОЗП=0,8; ЭМ=0,7; ЗПМ=0,7; ТЗ=0,8; ТЗМ=0,7</t>
        </is>
      </c>
      <c r="D99" s="88" t="n"/>
      <c r="E99" s="88" t="n"/>
      <c r="F99" s="88" t="n"/>
      <c r="G99" s="88" t="n"/>
      <c r="H99" s="88" t="n"/>
      <c r="I99" s="88" t="n"/>
      <c r="J99" s="88" t="n"/>
      <c r="K99" s="88" t="n"/>
      <c r="L99" s="88" t="n"/>
      <c r="M99" s="88" t="n"/>
      <c r="N99" s="88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494.42</v>
      </c>
      <c r="K100" s="148" t="n">
        <v>0.96</v>
      </c>
      <c r="L100" s="101" t="n">
        <v>455.66</v>
      </c>
      <c r="M100" s="101" t="n">
        <v>71.26000000000001</v>
      </c>
      <c r="N100" s="103" t="n">
        <v>32470.33</v>
      </c>
    </row>
    <row r="101" ht="19.35" customHeight="1">
      <c r="A101" s="96" t="n"/>
      <c r="B101" s="104" t="n"/>
      <c r="C101" s="98" t="inlineStr">
        <is>
          <t>ЗТ</t>
        </is>
      </c>
      <c r="D101" s="88" t="n"/>
      <c r="E101" s="88" t="n"/>
      <c r="F101" s="105" t="inlineStr">
        <is>
          <t>чел.-ч</t>
        </is>
      </c>
      <c r="G101" s="120" t="n">
        <v>59</v>
      </c>
      <c r="H101" s="148" t="n">
        <v>0.96</v>
      </c>
      <c r="I101" s="119" t="n">
        <v>54.3744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88" t="n"/>
      <c r="E102" s="88" t="n"/>
      <c r="F102" s="99" t="n"/>
      <c r="G102" s="106" t="n"/>
      <c r="H102" s="106" t="n"/>
      <c r="I102" s="100" t="n"/>
      <c r="J102" s="101" t="n">
        <v>494.42</v>
      </c>
      <c r="K102" s="100" t="n"/>
      <c r="L102" s="101" t="n">
        <v>455.66</v>
      </c>
      <c r="M102" s="100" t="n"/>
      <c r="N102" s="107" t="n"/>
    </row>
    <row r="103" ht="19.35" customHeight="1">
      <c r="A103" s="96" t="n"/>
      <c r="B103" s="108" t="n"/>
      <c r="C103" s="98" t="inlineStr">
        <is>
          <t>ФОТ</t>
        </is>
      </c>
      <c r="D103" s="88" t="n"/>
      <c r="E103" s="88" t="n"/>
      <c r="F103" s="99" t="n"/>
      <c r="G103" s="106" t="n"/>
      <c r="H103" s="106" t="n"/>
      <c r="I103" s="100" t="n"/>
      <c r="J103" s="100" t="n"/>
      <c r="K103" s="100" t="n"/>
      <c r="L103" s="101" t="n">
        <v>455.66</v>
      </c>
      <c r="M103" s="100" t="n"/>
      <c r="N103" s="103" t="n">
        <v>32470.33</v>
      </c>
    </row>
    <row r="104" ht="42" customHeight="1">
      <c r="A104" s="96" t="n"/>
      <c r="B104" s="109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88" t="n"/>
      <c r="E104" s="88" t="n"/>
      <c r="F104" s="105" t="inlineStr">
        <is>
          <t>%</t>
        </is>
      </c>
      <c r="G104" s="110" t="n">
        <v>89</v>
      </c>
      <c r="H104" s="111" t="n"/>
      <c r="I104" s="110" t="n">
        <v>89</v>
      </c>
      <c r="J104" s="100" t="n"/>
      <c r="K104" s="100" t="n"/>
      <c r="L104" s="101" t="n">
        <v>405.54</v>
      </c>
      <c r="M104" s="100" t="n"/>
      <c r="N104" s="112" t="n">
        <v>28898.59</v>
      </c>
    </row>
    <row r="105" ht="42" customHeight="1">
      <c r="A105" s="96" t="n"/>
      <c r="B105" s="109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88" t="n"/>
      <c r="E105" s="88" t="n"/>
      <c r="F105" s="105" t="inlineStr">
        <is>
          <t>%</t>
        </is>
      </c>
      <c r="G105" s="110" t="n">
        <v>41</v>
      </c>
      <c r="H105" s="111" t="n"/>
      <c r="I105" s="110" t="n">
        <v>41</v>
      </c>
      <c r="J105" s="100" t="n"/>
      <c r="K105" s="100" t="n"/>
      <c r="L105" s="101" t="n">
        <v>186.82</v>
      </c>
      <c r="M105" s="100" t="n"/>
      <c r="N105" s="103" t="n">
        <v>13312.84</v>
      </c>
    </row>
    <row r="106" ht="19.35" customHeight="1">
      <c r="A106" s="96" t="n"/>
      <c r="B106" s="108" t="n"/>
      <c r="C106" s="87" t="inlineStr">
        <is>
          <t>Всего по позиции</t>
        </is>
      </c>
      <c r="D106" s="88" t="n"/>
      <c r="E106" s="88" t="n"/>
      <c r="F106" s="100" t="n"/>
      <c r="G106" s="106" t="n"/>
      <c r="H106" s="106" t="n"/>
      <c r="I106" s="113" t="n"/>
      <c r="J106" s="113" t="n"/>
      <c r="K106" s="113" t="n"/>
      <c r="L106" s="114" t="n">
        <v>1048.02</v>
      </c>
      <c r="M106" s="113" t="n"/>
      <c r="N106" s="94" t="n"/>
    </row>
    <row r="107" ht="55.35" customHeight="1">
      <c r="A107" s="87" t="inlineStr">
        <is>
          <t>8</t>
        </is>
      </c>
      <c r="B107" s="91" t="inlineStr">
        <is>
          <t>ФЕР01-02-101-14</t>
        </is>
      </c>
      <c r="C107" s="92" t="inlineStr">
        <is>
          <t>Разделка древесины твердых пород и лиственницы, полученной от валки леса, диаметр стволов: более 32 см</t>
        </is>
      </c>
      <c r="D107" s="88" t="n"/>
      <c r="E107" s="88" t="n"/>
      <c r="F107" s="93" t="inlineStr">
        <is>
          <t>100 деревьев</t>
        </is>
      </c>
      <c r="G107" s="94" t="n">
        <v>0.05</v>
      </c>
      <c r="H107" s="95" t="n">
        <v>1</v>
      </c>
      <c r="I107" s="115" t="n">
        <v>0.05</v>
      </c>
      <c r="J107" s="94" t="n"/>
      <c r="K107" s="94" t="n"/>
      <c r="L107" s="94" t="n"/>
      <c r="M107" s="94" t="n"/>
      <c r="N107" s="94" t="n"/>
    </row>
    <row r="108" ht="24.6" customHeight="1">
      <c r="A108" s="96" t="n"/>
      <c r="B108" s="97" t="inlineStr">
        <is>
          <t>Прил.1.12 п.3.213</t>
        </is>
      </c>
      <c r="C108" s="98" t="inlineStr">
        <is>
          <t>Разделка древесины без заготовки дров ОЗП=0,8; ЭМ=0,7; ЗПМ=0,7; ТЗ=0,8; ТЗМ=0,7</t>
        </is>
      </c>
      <c r="D108" s="88" t="n"/>
      <c r="E108" s="88" t="n"/>
      <c r="F108" s="88" t="n"/>
      <c r="G108" s="88" t="n"/>
      <c r="H108" s="88" t="n"/>
      <c r="I108" s="88" t="n"/>
      <c r="J108" s="88" t="n"/>
      <c r="K108" s="88" t="n"/>
      <c r="L108" s="88" t="n"/>
      <c r="M108" s="88" t="n"/>
      <c r="N108" s="88" t="n"/>
    </row>
    <row r="109" ht="19.35" customHeight="1">
      <c r="A109" s="96" t="n"/>
      <c r="B109" s="97" t="inlineStr">
        <is>
          <t>1</t>
        </is>
      </c>
      <c r="C109" s="98" t="inlineStr">
        <is>
          <t>ОТ</t>
        </is>
      </c>
      <c r="D109" s="88" t="n"/>
      <c r="E109" s="88" t="n"/>
      <c r="F109" s="99" t="n"/>
      <c r="G109" s="99" t="n"/>
      <c r="H109" s="99" t="n"/>
      <c r="I109" s="100" t="n"/>
      <c r="J109" s="101" t="n">
        <v>827.9400000000001</v>
      </c>
      <c r="K109" s="148" t="n">
        <v>0.96</v>
      </c>
      <c r="L109" s="101" t="n">
        <v>39.74</v>
      </c>
      <c r="M109" s="101" t="n">
        <v>71.26000000000001</v>
      </c>
      <c r="N109" s="103" t="n">
        <v>2831.87</v>
      </c>
    </row>
    <row r="110" ht="19.35" customHeight="1">
      <c r="A110" s="96" t="n"/>
      <c r="B110" s="104" t="n"/>
      <c r="C110" s="98" t="inlineStr">
        <is>
          <t>ЗТ</t>
        </is>
      </c>
      <c r="D110" s="88" t="n"/>
      <c r="E110" s="88" t="n"/>
      <c r="F110" s="105" t="inlineStr">
        <is>
          <t>чел.-ч</t>
        </is>
      </c>
      <c r="G110" s="117" t="n">
        <v>98.8</v>
      </c>
      <c r="H110" s="148" t="n">
        <v>0.96</v>
      </c>
      <c r="I110" s="119" t="n">
        <v>4.7424</v>
      </c>
      <c r="J110" s="100" t="n"/>
      <c r="K110" s="100" t="n"/>
      <c r="L110" s="100" t="n"/>
      <c r="M110" s="100" t="n"/>
      <c r="N110" s="100" t="n"/>
    </row>
    <row r="111" ht="19.35" customHeight="1">
      <c r="A111" s="96" t="n"/>
      <c r="B111" s="104" t="n"/>
      <c r="C111" s="98" t="inlineStr">
        <is>
          <t>Итого по расценке</t>
        </is>
      </c>
      <c r="D111" s="88" t="n"/>
      <c r="E111" s="88" t="n"/>
      <c r="F111" s="99" t="n"/>
      <c r="G111" s="106" t="n"/>
      <c r="H111" s="106" t="n"/>
      <c r="I111" s="100" t="n"/>
      <c r="J111" s="101" t="n">
        <v>827.9400000000001</v>
      </c>
      <c r="K111" s="100" t="n"/>
      <c r="L111" s="101" t="n">
        <v>39.74</v>
      </c>
      <c r="M111" s="100" t="n"/>
      <c r="N111" s="107" t="n"/>
    </row>
    <row r="112" ht="19.35" customHeight="1">
      <c r="A112" s="96" t="n"/>
      <c r="B112" s="108" t="n"/>
      <c r="C112" s="98" t="inlineStr">
        <is>
          <t>ФОТ</t>
        </is>
      </c>
      <c r="D112" s="88" t="n"/>
      <c r="E112" s="88" t="n"/>
      <c r="F112" s="99" t="n"/>
      <c r="G112" s="106" t="n"/>
      <c r="H112" s="106" t="n"/>
      <c r="I112" s="100" t="n"/>
      <c r="J112" s="100" t="n"/>
      <c r="K112" s="100" t="n"/>
      <c r="L112" s="101" t="n">
        <v>39.74</v>
      </c>
      <c r="M112" s="100" t="n"/>
      <c r="N112" s="103" t="n">
        <v>2831.87</v>
      </c>
    </row>
    <row r="113" ht="42" customHeight="1">
      <c r="A113" s="96" t="n"/>
      <c r="B113" s="109" t="inlineStr">
        <is>
          <t>Пр/812-001.4-1</t>
        </is>
      </c>
      <c r="C113" s="98" t="inlineStr">
        <is>
          <t>НР Земляные работы по другим видам работ (подготовительным, сопутствующим, укрепительным)</t>
        </is>
      </c>
      <c r="D113" s="88" t="n"/>
      <c r="E113" s="88" t="n"/>
      <c r="F113" s="105" t="inlineStr">
        <is>
          <t>%</t>
        </is>
      </c>
      <c r="G113" s="110" t="n">
        <v>89</v>
      </c>
      <c r="H113" s="111" t="n"/>
      <c r="I113" s="110" t="n">
        <v>89</v>
      </c>
      <c r="J113" s="100" t="n"/>
      <c r="K113" s="100" t="n"/>
      <c r="L113" s="101" t="n">
        <v>35.37</v>
      </c>
      <c r="M113" s="100" t="n"/>
      <c r="N113" s="112" t="n">
        <v>2520.36</v>
      </c>
    </row>
    <row r="114" ht="42" customHeight="1">
      <c r="A114" s="96" t="n"/>
      <c r="B114" s="109" t="inlineStr">
        <is>
          <t>Пр/774-001.4</t>
        </is>
      </c>
      <c r="C114" s="98" t="inlineStr">
        <is>
          <t>СП Земляные работы по другим видам работ (подготовительным, сопутствующим, укрепительным)</t>
        </is>
      </c>
      <c r="D114" s="88" t="n"/>
      <c r="E114" s="88" t="n"/>
      <c r="F114" s="105" t="inlineStr">
        <is>
          <t>%</t>
        </is>
      </c>
      <c r="G114" s="110" t="n">
        <v>41</v>
      </c>
      <c r="H114" s="111" t="n"/>
      <c r="I114" s="110" t="n">
        <v>41</v>
      </c>
      <c r="J114" s="100" t="n"/>
      <c r="K114" s="100" t="n"/>
      <c r="L114" s="101" t="n">
        <v>16.29</v>
      </c>
      <c r="M114" s="100" t="n"/>
      <c r="N114" s="103" t="n">
        <v>1161.07</v>
      </c>
    </row>
    <row r="115" ht="19.35" customHeight="1">
      <c r="A115" s="96" t="n"/>
      <c r="B115" s="108" t="n"/>
      <c r="C115" s="87" t="inlineStr">
        <is>
          <t>Всего по позиции</t>
        </is>
      </c>
      <c r="D115" s="88" t="n"/>
      <c r="E115" s="88" t="n"/>
      <c r="F115" s="100" t="n"/>
      <c r="G115" s="106" t="n"/>
      <c r="H115" s="106" t="n"/>
      <c r="I115" s="113" t="n"/>
      <c r="J115" s="113" t="n"/>
      <c r="K115" s="113" t="n"/>
      <c r="L115" s="115" t="n">
        <v>91.40000000000001</v>
      </c>
      <c r="M115" s="113" t="n"/>
      <c r="N115" s="94" t="n"/>
    </row>
    <row r="116" ht="19.35" customHeight="1">
      <c r="A116" s="121" t="n"/>
      <c r="B116" s="121" t="n"/>
      <c r="C116" s="122" t="inlineStr">
        <is>
          <t>Итого по разделу 1. Вырубка просеки</t>
        </is>
      </c>
      <c r="L116" s="123" t="n">
        <v>27056.71</v>
      </c>
      <c r="M116" s="121" t="n"/>
      <c r="N116" s="124" t="n"/>
    </row>
    <row r="117" ht="19.35" customHeight="1">
      <c r="A117" s="125" t="n"/>
      <c r="B117" s="126" t="n"/>
      <c r="C117" s="127" t="inlineStr">
        <is>
          <t>Итого прямые затраты по разделу</t>
        </is>
      </c>
      <c r="L117" s="128" t="n">
        <v>11763.79</v>
      </c>
      <c r="M117" s="129" t="n"/>
      <c r="N117" s="128" t="n">
        <v>838287.67</v>
      </c>
    </row>
    <row r="118" ht="19.35" customHeight="1">
      <c r="A118" s="125" t="n"/>
      <c r="B118" s="126" t="n"/>
      <c r="C118" s="127" t="inlineStr">
        <is>
          <t>в том числе</t>
        </is>
      </c>
      <c r="L118" s="128" t="n"/>
      <c r="M118" s="129" t="n"/>
      <c r="N118" s="128" t="n"/>
    </row>
    <row r="119" ht="19.35" customHeight="1">
      <c r="A119" s="125" t="n"/>
      <c r="B119" s="126" t="n"/>
      <c r="C119" s="127" t="inlineStr">
        <is>
          <t>- оплата труда (ОТ)</t>
        </is>
      </c>
      <c r="L119" s="128" t="n">
        <v>11763.79</v>
      </c>
      <c r="M119" s="129" t="n"/>
      <c r="N119" s="128" t="n">
        <v>838287.67</v>
      </c>
    </row>
    <row r="120" ht="19.35" customHeight="1">
      <c r="A120" s="125" t="n"/>
      <c r="B120" s="126" t="n"/>
      <c r="C120" s="127" t="inlineStr">
        <is>
          <t>- эксплуатация машин и механизмов</t>
        </is>
      </c>
      <c r="L120" s="128" t="n">
        <v>0</v>
      </c>
      <c r="M120" s="129" t="n"/>
      <c r="N120" s="128" t="n">
        <v>0</v>
      </c>
    </row>
    <row r="121" ht="19.35" customHeight="1">
      <c r="A121" s="125" t="n"/>
      <c r="B121" s="130" t="n"/>
      <c r="C121" s="131" t="inlineStr">
        <is>
          <t>в том числе</t>
        </is>
      </c>
      <c r="L121" s="128" t="n"/>
      <c r="M121" s="129" t="n"/>
      <c r="N121" s="128" t="n"/>
    </row>
    <row r="122" ht="19.35" customHeight="1">
      <c r="A122" s="125" t="n"/>
      <c r="B122" s="130" t="n"/>
      <c r="C122" s="131" t="inlineStr">
        <is>
          <t>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в том числе</t>
        </is>
      </c>
      <c r="L123" s="128" t="n"/>
      <c r="M123" s="129" t="n"/>
      <c r="N123" s="128" t="n"/>
    </row>
    <row r="124" ht="19.35" customHeight="1">
      <c r="A124" s="125" t="n"/>
      <c r="B124" s="130" t="n"/>
      <c r="C124" s="131" t="inlineStr">
        <is>
          <t>оплата труда машинистов (ОТм)</t>
        </is>
      </c>
      <c r="L124" s="128" t="n">
        <v>0</v>
      </c>
      <c r="M124" s="129" t="n"/>
      <c r="N124" s="128" t="n">
        <v>0</v>
      </c>
    </row>
    <row r="125" ht="19.35" customHeight="1">
      <c r="A125" s="125" t="n"/>
      <c r="B125" s="126" t="n"/>
      <c r="C125" s="127" t="inlineStr">
        <is>
          <t>Итого ФОТ (справочно)</t>
        </is>
      </c>
      <c r="L125" s="128" t="n">
        <v>11763.79</v>
      </c>
      <c r="M125" s="129" t="n"/>
      <c r="N125" s="128" t="n">
        <v>838287.67</v>
      </c>
    </row>
    <row r="126" ht="19.35" customHeight="1">
      <c r="A126" s="125" t="n"/>
      <c r="B126" s="126" t="n"/>
      <c r="C126" s="127" t="inlineStr">
        <is>
          <t>Итого накладные расходы</t>
        </is>
      </c>
      <c r="L126" s="128" t="n">
        <v>10469.77</v>
      </c>
      <c r="M126" s="129" t="n"/>
      <c r="N126" s="128" t="n">
        <v>746076.02</v>
      </c>
    </row>
    <row r="127" ht="19.35" customHeight="1">
      <c r="A127" s="125" t="n"/>
      <c r="B127" s="126" t="n"/>
      <c r="C127" s="127" t="inlineStr">
        <is>
          <t>Итого сметная прибыль</t>
        </is>
      </c>
      <c r="L127" s="128" t="n">
        <v>4823.15</v>
      </c>
      <c r="M127" s="129" t="n"/>
      <c r="N127" s="128" t="n">
        <v>343697.95</v>
      </c>
    </row>
    <row r="128" ht="19.35" customHeight="1">
      <c r="A128" s="125" t="n"/>
      <c r="B128" s="132" t="n"/>
      <c r="C128" s="133" t="inlineStr">
        <is>
          <t>Итого по разделу</t>
        </is>
      </c>
      <c r="L128" s="123" t="n">
        <v>27056.71</v>
      </c>
      <c r="M128" s="134" t="n"/>
      <c r="N128" s="123" t="n">
        <v>1928061.64</v>
      </c>
    </row>
    <row r="129" ht="19.35" customHeight="1">
      <c r="A129" s="125" t="n"/>
      <c r="B129" s="130" t="n"/>
      <c r="C129" s="131" t="inlineStr">
        <is>
          <t>Справочно</t>
        </is>
      </c>
      <c r="L129" s="128" t="n"/>
      <c r="M129" s="129" t="n"/>
      <c r="N129" s="128" t="n"/>
    </row>
    <row r="130" ht="19.35" customHeight="1">
      <c r="A130" s="125" t="n"/>
      <c r="B130" s="126" t="n"/>
      <c r="C130" s="131" t="inlineStr">
        <is>
          <t>затраты труда рабочих</t>
        </is>
      </c>
      <c r="I130" s="135" t="n">
        <v>1403.36544</v>
      </c>
      <c r="J130" s="136" t="n"/>
      <c r="K130" s="136" t="n"/>
      <c r="L130" s="129" t="n"/>
      <c r="M130" s="129" t="n"/>
      <c r="N130" s="129" t="n"/>
    </row>
    <row r="131" ht="19.35" customHeight="1">
      <c r="A131" s="125" t="n"/>
      <c r="B131" s="126" t="n"/>
      <c r="C131" s="131" t="inlineStr">
        <is>
          <t>затраты труда машинистов</t>
        </is>
      </c>
      <c r="I131" s="135" t="n">
        <v>0</v>
      </c>
      <c r="J131" s="136" t="n"/>
      <c r="K131" s="136" t="n"/>
      <c r="L131" s="129" t="n"/>
      <c r="M131" s="129" t="n"/>
      <c r="N131" s="129" t="n"/>
    </row>
    <row r="132" ht="19.35" customHeight="1">
      <c r="A132" s="137" t="n"/>
      <c r="B132" s="138" t="n"/>
      <c r="C132" s="139" t="inlineStr">
        <is>
          <t>ВСЕГО по смете</t>
        </is>
      </c>
      <c r="D132" s="140" t="n"/>
      <c r="E132" s="140" t="n"/>
      <c r="F132" s="141" t="n"/>
      <c r="G132" s="141" t="n"/>
      <c r="H132" s="141" t="n"/>
      <c r="I132" s="141" t="n"/>
      <c r="J132" s="141" t="n"/>
      <c r="K132" s="141" t="n"/>
      <c r="L132" s="142" t="n"/>
      <c r="M132" s="141" t="n"/>
      <c r="N132" s="143" t="n"/>
    </row>
    <row r="133" ht="19.35" customHeight="1">
      <c r="A133" s="125" t="n"/>
      <c r="B133" s="132" t="n"/>
      <c r="C133" s="133" t="inlineStr">
        <is>
          <t>Итого по всем разделам</t>
        </is>
      </c>
      <c r="L133" s="123" t="n">
        <v>27056.71</v>
      </c>
      <c r="M133" s="124" t="n"/>
      <c r="N133" s="123" t="n"/>
    </row>
    <row r="134" ht="19.35" customHeight="1">
      <c r="A134" s="125" t="n"/>
      <c r="B134" s="126" t="n"/>
      <c r="C134" s="127" t="inlineStr">
        <is>
          <t>ВСЕГО строительные работы</t>
        </is>
      </c>
      <c r="L134" s="128" t="n">
        <v>27056.71</v>
      </c>
      <c r="M134" s="129" t="n"/>
      <c r="N134" s="128" t="n">
        <v>1928061.64</v>
      </c>
    </row>
    <row r="135" ht="19.35" customHeight="1">
      <c r="A135" s="125" t="n"/>
      <c r="B135" s="130" t="n"/>
      <c r="C135" s="131" t="inlineStr">
        <is>
          <t>в том числе</t>
        </is>
      </c>
      <c r="L135" s="128" t="n"/>
      <c r="M135" s="129" t="n"/>
      <c r="N135" s="128" t="n"/>
    </row>
    <row r="136" ht="19.35" customHeight="1">
      <c r="A136" s="125" t="n"/>
      <c r="B136" s="130" t="n"/>
      <c r="C136" s="131" t="inlineStr">
        <is>
          <t>всего прямые затраты</t>
        </is>
      </c>
      <c r="L136" s="128" t="n">
        <v>11763.79</v>
      </c>
      <c r="M136" s="129" t="n"/>
      <c r="N136" s="128" t="n">
        <v>838287.67</v>
      </c>
    </row>
    <row r="137" ht="19.35" customHeight="1">
      <c r="A137" s="125" t="n"/>
      <c r="B137" s="130" t="n"/>
      <c r="C137" s="131" t="inlineStr">
        <is>
          <t>в том числе</t>
        </is>
      </c>
      <c r="L137" s="128" t="n"/>
      <c r="M137" s="129" t="n"/>
      <c r="N137" s="128" t="n"/>
    </row>
    <row r="138" ht="19.35" customHeight="1">
      <c r="A138" s="125" t="n"/>
      <c r="B138" s="130" t="n"/>
      <c r="C138" s="131" t="inlineStr">
        <is>
          <t>- оплата труда (ОТ)</t>
        </is>
      </c>
      <c r="L138" s="128" t="n">
        <v>11763.79</v>
      </c>
      <c r="M138" s="129" t="n"/>
      <c r="N138" s="128" t="n">
        <v>838287.67</v>
      </c>
    </row>
    <row r="139" ht="19.35" customHeight="1">
      <c r="A139" s="125" t="n"/>
      <c r="B139" s="130" t="n"/>
      <c r="C139" s="131" t="inlineStr">
        <is>
          <t>- эксплуатация машин и механизмов</t>
        </is>
      </c>
      <c r="L139" s="128" t="n">
        <v>0</v>
      </c>
      <c r="M139" s="129" t="n"/>
      <c r="N139" s="128" t="n">
        <v>0</v>
      </c>
    </row>
    <row r="140" ht="19.35" customHeight="1">
      <c r="A140" s="125" t="n"/>
      <c r="B140" s="130" t="n"/>
      <c r="C140" s="131" t="inlineStr">
        <is>
          <t>в т.ч. эксплуатация машин и механизмов без учета доплат к оплате труда машинистов</t>
        </is>
      </c>
      <c r="L140" s="128" t="n">
        <v>0</v>
      </c>
      <c r="M140" s="129" t="n"/>
      <c r="N140" s="128" t="n">
        <v>0</v>
      </c>
    </row>
    <row r="141" ht="19.35" customHeight="1">
      <c r="A141" s="125" t="n"/>
      <c r="B141" s="130" t="n"/>
      <c r="C141" s="131" t="inlineStr">
        <is>
          <t>- в т.ч. оплата труда машинистов (ОТм)</t>
        </is>
      </c>
      <c r="L141" s="128" t="n">
        <v>0</v>
      </c>
      <c r="M141" s="129" t="n"/>
      <c r="N141" s="128" t="n">
        <v>0</v>
      </c>
    </row>
    <row r="142" ht="19.35" customHeight="1">
      <c r="A142" s="125" t="n"/>
      <c r="B142" s="130" t="n"/>
      <c r="C142" s="131" t="inlineStr">
        <is>
          <t>всего ФОТ (справочно)</t>
        </is>
      </c>
      <c r="L142" s="128" t="n">
        <v>11763.79</v>
      </c>
      <c r="M142" s="129" t="n"/>
      <c r="N142" s="128" t="n">
        <v>838287.67</v>
      </c>
    </row>
    <row r="143" ht="19.35" customHeight="1">
      <c r="A143" s="125" t="n"/>
      <c r="B143" s="130" t="n"/>
      <c r="C143" s="131" t="inlineStr">
        <is>
          <t>всего накладные расходы</t>
        </is>
      </c>
      <c r="L143" s="128" t="n">
        <v>10469.77</v>
      </c>
      <c r="M143" s="129" t="n"/>
      <c r="N143" s="128" t="n">
        <v>746076.02</v>
      </c>
    </row>
    <row r="144" ht="19.35" customHeight="1">
      <c r="A144" s="125" t="n"/>
      <c r="B144" s="130" t="n"/>
      <c r="C144" s="131" t="inlineStr">
        <is>
          <t>всего сметная прибыль</t>
        </is>
      </c>
      <c r="L144" s="128" t="n">
        <v>4823.15</v>
      </c>
      <c r="M144" s="129" t="n"/>
      <c r="N144" s="128" t="n">
        <v>343697.95</v>
      </c>
    </row>
    <row r="145" ht="19.35" customHeight="1">
      <c r="A145" s="125" t="n"/>
      <c r="B145" s="132" t="n"/>
      <c r="C145" s="133" t="inlineStr">
        <is>
          <t>ВСЕГО по смете</t>
        </is>
      </c>
      <c r="L145" s="123" t="n">
        <v>27056.71</v>
      </c>
      <c r="M145" s="124" t="n"/>
      <c r="N145" s="123" t="n">
        <v>1928061.64</v>
      </c>
    </row>
    <row r="146" ht="19.35" customHeight="1">
      <c r="A146" s="125" t="n"/>
      <c r="B146" s="130" t="n"/>
      <c r="C146" s="131" t="inlineStr">
        <is>
          <t>Всего прямые затраты</t>
        </is>
      </c>
      <c r="L146" s="128" t="n">
        <v>11763.79</v>
      </c>
      <c r="M146" s="129" t="n"/>
      <c r="N146" s="128" t="n">
        <v>838287.67</v>
      </c>
    </row>
    <row r="147" ht="19.35" customHeight="1">
      <c r="A147" s="125" t="n"/>
      <c r="B147" s="130" t="n"/>
      <c r="C147" s="131" t="inlineStr">
        <is>
          <t>в том числе</t>
        </is>
      </c>
      <c r="L147" s="128" t="n"/>
      <c r="M147" s="129" t="n"/>
      <c r="N147" s="128" t="n"/>
    </row>
    <row r="148" ht="19.35" customHeight="1">
      <c r="A148" s="125" t="n"/>
      <c r="B148" s="130" t="n"/>
      <c r="C148" s="131" t="inlineStr">
        <is>
          <t>- оплата труда рабочих (ОТ)</t>
        </is>
      </c>
      <c r="L148" s="128" t="n">
        <v>11763.79</v>
      </c>
      <c r="M148" s="129" t="n"/>
      <c r="N148" s="128" t="n">
        <v>838287.67</v>
      </c>
    </row>
    <row r="149" ht="19.35" customHeight="1">
      <c r="A149" s="125" t="n"/>
      <c r="B149" s="130" t="n"/>
      <c r="C149" s="131" t="inlineStr">
        <is>
          <t>- эксплуатация машин и механизмов</t>
        </is>
      </c>
      <c r="L149" s="128" t="n">
        <v>0</v>
      </c>
      <c r="M149" s="129" t="n"/>
      <c r="N149" s="128" t="n">
        <v>0</v>
      </c>
    </row>
    <row r="150" ht="19.35" customHeight="1">
      <c r="A150" s="125" t="n"/>
      <c r="B150" s="130" t="n"/>
      <c r="C150" s="131" t="inlineStr">
        <is>
          <t>в т.ч. эксплуатация машин и механизмов без учета доплат к оплате труда машинистов</t>
        </is>
      </c>
      <c r="L150" s="128" t="n">
        <v>0</v>
      </c>
      <c r="M150" s="129" t="n"/>
      <c r="N150" s="128" t="n">
        <v>0</v>
      </c>
    </row>
    <row r="151" ht="19.35" customHeight="1">
      <c r="A151" s="125" t="n"/>
      <c r="B151" s="130" t="n"/>
      <c r="C151" s="131" t="inlineStr">
        <is>
          <t>- в т.ч. оплата труда машинистов (ОТм)</t>
        </is>
      </c>
      <c r="L151" s="128" t="n">
        <v>0</v>
      </c>
      <c r="M151" s="129" t="n"/>
      <c r="N151" s="128" t="n">
        <v>0</v>
      </c>
    </row>
    <row r="152" ht="19.35" customHeight="1">
      <c r="A152" s="125" t="n"/>
      <c r="B152" s="130" t="n"/>
      <c r="C152" s="131" t="inlineStr">
        <is>
          <t>Всего ФОТ (справочно)</t>
        </is>
      </c>
      <c r="L152" s="128" t="n">
        <v>11763.79</v>
      </c>
      <c r="M152" s="129" t="n"/>
      <c r="N152" s="128" t="n">
        <v>838287.67</v>
      </c>
    </row>
    <row r="153" ht="19.35" customHeight="1">
      <c r="A153" s="125" t="n"/>
      <c r="B153" s="130" t="n"/>
      <c r="C153" s="131" t="inlineStr">
        <is>
          <t>Всего накладные расходы</t>
        </is>
      </c>
      <c r="L153" s="128" t="n">
        <v>10469.77</v>
      </c>
      <c r="M153" s="129" t="n"/>
      <c r="N153" s="128" t="n">
        <v>746076.02</v>
      </c>
    </row>
    <row r="154" ht="19.35" customHeight="1">
      <c r="A154" s="125" t="n"/>
      <c r="B154" s="130" t="n"/>
      <c r="C154" s="131" t="inlineStr">
        <is>
          <t>Всего сметная прибыль</t>
        </is>
      </c>
      <c r="L154" s="128" t="n">
        <v>4823.15</v>
      </c>
      <c r="M154" s="129" t="n"/>
      <c r="N154" s="128" t="n">
        <v>343697.95</v>
      </c>
    </row>
    <row r="155" ht="19.35" customHeight="1">
      <c r="A155" s="125" t="n"/>
      <c r="B155" s="130" t="n"/>
      <c r="C155" s="131" t="inlineStr">
        <is>
          <t>Справочно</t>
        </is>
      </c>
      <c r="L155" s="128" t="n"/>
      <c r="M155" s="129" t="n"/>
      <c r="N155" s="128" t="n"/>
    </row>
    <row r="156" ht="19.35" customHeight="1">
      <c r="A156" s="125" t="n"/>
      <c r="B156" s="126" t="n"/>
      <c r="C156" s="131" t="inlineStr">
        <is>
          <t>затраты труда рабочих</t>
        </is>
      </c>
      <c r="I156" s="135" t="n">
        <v>1403.36544</v>
      </c>
      <c r="J156" s="136" t="n"/>
      <c r="K156" s="136" t="n"/>
      <c r="L156" s="129" t="n"/>
      <c r="M156" s="129" t="n"/>
      <c r="N156" s="129" t="n"/>
    </row>
    <row r="157" ht="19.35" customHeight="1">
      <c r="A157" s="125" t="n"/>
      <c r="B157" s="126" t="n"/>
      <c r="C157" s="131" t="inlineStr">
        <is>
          <t>затраты труда машинистов</t>
        </is>
      </c>
      <c r="I157" s="135" t="n">
        <v>0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44" t="n"/>
      <c r="C158" s="144" t="n"/>
      <c r="D158" s="122" t="n"/>
      <c r="E158" s="122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4" t="n"/>
    </row>
    <row r="159" ht="19.35" customHeight="1">
      <c r="A159" s="145" t="inlineStr">
        <is>
          <t>Составил: ______________________________________/  Григорова И. А. /</t>
        </is>
      </c>
    </row>
    <row r="160" ht="19.35" customHeight="1">
      <c r="A160" s="145" t="n"/>
      <c r="B160" s="145" t="n"/>
      <c r="C160" s="146" t="inlineStr">
        <is>
          <t>должность, подпись (инициалы, фамилия)</t>
        </is>
      </c>
      <c r="G160" s="147" t="n"/>
      <c r="H160" s="147" t="n"/>
      <c r="I160" s="147" t="n"/>
      <c r="J160" s="145" t="n"/>
      <c r="K160" s="145" t="n"/>
      <c r="L160" s="145" t="n"/>
      <c r="M160" s="145" t="n"/>
      <c r="N160" s="145" t="n"/>
    </row>
    <row r="161" ht="19.35" customHeight="1">
      <c r="A161" s="145" t="inlineStr">
        <is>
          <t>Проверил: ______________________________________ /  Черкасов А. В. /</t>
        </is>
      </c>
    </row>
    <row r="162" ht="19.35" customHeight="1">
      <c r="A162" s="4" t="n"/>
      <c r="B162" s="4" t="n"/>
      <c r="C162" s="146" t="inlineStr">
        <is>
          <t>должность, подпись (инициалы, фамилия)</t>
        </is>
      </c>
      <c r="G162" s="147" t="n"/>
      <c r="H162" s="147" t="n"/>
      <c r="I162" s="147" t="n"/>
      <c r="J162" s="4" t="n"/>
      <c r="K162" s="4" t="n"/>
      <c r="L162" s="4" t="n"/>
      <c r="M162" s="4" t="n"/>
      <c r="N162" s="4" t="n"/>
    </row>
  </sheetData>
  <mergeCells count="172">
    <mergeCell ref="C44:E44"/>
    <mergeCell ref="A17:G17"/>
    <mergeCell ref="C121:K121"/>
    <mergeCell ref="C134:K134"/>
    <mergeCell ref="H13:N13"/>
    <mergeCell ref="C146:K146"/>
    <mergeCell ref="C80:E80"/>
    <mergeCell ref="A30:N30"/>
    <mergeCell ref="A19:G19"/>
    <mergeCell ref="H15:N15"/>
    <mergeCell ref="C51:E51"/>
    <mergeCell ref="C95:E95"/>
    <mergeCell ref="C130:H130"/>
    <mergeCell ref="C60:E60"/>
    <mergeCell ref="C29:G29"/>
    <mergeCell ref="C138:K138"/>
    <mergeCell ref="C71:E71"/>
    <mergeCell ref="C120:K120"/>
    <mergeCell ref="C119:K119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74:E74"/>
    <mergeCell ref="C108:N108"/>
    <mergeCell ref="F6:N6"/>
    <mergeCell ref="H17:N17"/>
    <mergeCell ref="A28:B28"/>
    <mergeCell ref="C113:E113"/>
    <mergeCell ref="C103:E103"/>
    <mergeCell ref="C147:K147"/>
    <mergeCell ref="C85:E85"/>
    <mergeCell ref="C112:E112"/>
    <mergeCell ref="H19:N19"/>
    <mergeCell ref="C94:E94"/>
    <mergeCell ref="F5:N5"/>
    <mergeCell ref="M39:M40"/>
    <mergeCell ref="C137:K137"/>
    <mergeCell ref="C75:E75"/>
    <mergeCell ref="C84:E84"/>
    <mergeCell ref="C124:K124"/>
    <mergeCell ref="C114:E114"/>
    <mergeCell ref="C59:E59"/>
    <mergeCell ref="C46:E46"/>
    <mergeCell ref="C139:K139"/>
    <mergeCell ref="C148:K148"/>
    <mergeCell ref="H14:N14"/>
    <mergeCell ref="C52:E52"/>
    <mergeCell ref="C123:K123"/>
    <mergeCell ref="C61:E61"/>
    <mergeCell ref="C70:E70"/>
    <mergeCell ref="C48:E48"/>
    <mergeCell ref="C106:E106"/>
    <mergeCell ref="C81:N81"/>
    <mergeCell ref="A21:N21"/>
    <mergeCell ref="C155:K155"/>
    <mergeCell ref="C87:E87"/>
    <mergeCell ref="C162:F162"/>
    <mergeCell ref="F4:N4"/>
    <mergeCell ref="A159:N159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A161:N161"/>
    <mergeCell ref="C128:K128"/>
    <mergeCell ref="H16:N16"/>
    <mergeCell ref="C143:K143"/>
    <mergeCell ref="C50:E50"/>
    <mergeCell ref="C152:K152"/>
    <mergeCell ref="C55:E55"/>
    <mergeCell ref="A24:N24"/>
    <mergeCell ref="L32:M32"/>
    <mergeCell ref="C99:N99"/>
    <mergeCell ref="C133:K133"/>
    <mergeCell ref="C127:K127"/>
    <mergeCell ref="C142:K142"/>
    <mergeCell ref="C129:K129"/>
    <mergeCell ref="F2:N2"/>
    <mergeCell ref="C115:E115"/>
    <mergeCell ref="A25:N25"/>
    <mergeCell ref="L33:M33"/>
    <mergeCell ref="C160:F160"/>
    <mergeCell ref="C67:E67"/>
    <mergeCell ref="C125:K125"/>
    <mergeCell ref="C109:E109"/>
    <mergeCell ref="L35:M35"/>
    <mergeCell ref="C72:N72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157:H157"/>
    <mergeCell ref="C62:E62"/>
    <mergeCell ref="C98:E98"/>
    <mergeCell ref="A18:G18"/>
    <mergeCell ref="C107:E107"/>
    <mergeCell ref="A20:N20"/>
    <mergeCell ref="C28:G28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B39:B40"/>
    <mergeCell ref="J9:N9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C153:K153"/>
    <mergeCell ref="A10:C10"/>
    <mergeCell ref="C66:E66"/>
    <mergeCell ref="C53:E53"/>
    <mergeCell ref="C102:E102"/>
    <mergeCell ref="C131:H131"/>
    <mergeCell ref="C111:E111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56:H156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31" min="0" max="16383" man="1"/>
  </rowBreaks>
</worksheet>
</file>

<file path=xl/worksheets/sheet27.xml><?xml version="1.0" encoding="utf-8"?>
<worksheet xmlns="http://schemas.openxmlformats.org/spreadsheetml/2006/main">
  <sheetPr>
    <outlinePr summaryBelow="1" summaryRight="1"/>
    <pageSetUpPr autoPageBreaks="0" fitToPage="0"/>
  </sheetPr>
  <dimension ref="A1:N22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02-33-25</t>
        </is>
      </c>
    </row>
    <row r="25" ht="19.35" customHeight="1">
      <c r="A25" s="56" t="inlineStr">
        <is>
          <t>33 ВЛ 500 кВ Зейская ГЭС - Амурская №2.  Магдагачинский р-он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256.24</v>
      </c>
      <c r="M31" s="65" t="n">
        <v>3.6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716.85</v>
      </c>
      <c r="E32" s="72" t="inlineStr">
        <is>
          <t>(</t>
        </is>
      </c>
      <c r="F32" s="71" t="n">
        <v>12.48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425.73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44.46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716.85</v>
      </c>
      <c r="E34" s="72" t="inlineStr">
        <is>
          <t>(</t>
        </is>
      </c>
      <c r="F34" s="78" t="n">
        <v>12.48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61</v>
      </c>
      <c r="H44" s="95" t="n">
        <v>1</v>
      </c>
      <c r="I44" s="95" t="n">
        <v>61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2766.23</v>
      </c>
      <c r="M45" s="101" t="n">
        <v>71.26000000000001</v>
      </c>
      <c r="N45" s="103" t="n">
        <v>197121.55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18" t="n">
        <v>324.276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2766.23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2766.23</v>
      </c>
      <c r="M48" s="100" t="n"/>
      <c r="N48" s="103" t="n">
        <v>197121.55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2461.94</v>
      </c>
      <c r="M49" s="100" t="n"/>
      <c r="N49" s="112" t="n">
        <v>175438.18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1134.15</v>
      </c>
      <c r="M50" s="100" t="n"/>
      <c r="N50" s="103" t="n">
        <v>80819.84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6362.32</v>
      </c>
      <c r="M51" s="113" t="n"/>
      <c r="N51" s="94" t="n"/>
    </row>
    <row r="52" ht="19.35" customHeight="1">
      <c r="A52" s="149" t="inlineStr">
        <is>
          <t>Пролет 468-471,483-488,493-494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0.91</v>
      </c>
      <c r="H53" s="95" t="n">
        <v>1</v>
      </c>
      <c r="I53" s="115" t="n">
        <v>0.91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53.48</v>
      </c>
      <c r="M54" s="101" t="n">
        <v>71.26000000000001</v>
      </c>
      <c r="N54" s="103" t="n">
        <v>3810.98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5.68932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53.48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53.48</v>
      </c>
      <c r="M57" s="100" t="n"/>
      <c r="N57" s="103" t="n">
        <v>3810.98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47.6</v>
      </c>
      <c r="M58" s="100" t="n"/>
      <c r="N58" s="112" t="n">
        <v>3391.77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21.93</v>
      </c>
      <c r="M59" s="100" t="n"/>
      <c r="N59" s="103" t="n">
        <v>1562.5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5" t="n">
        <v>123.01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0.46</v>
      </c>
      <c r="H61" s="95" t="n">
        <v>1</v>
      </c>
      <c r="I61" s="115" t="n">
        <v>0.46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52.41</v>
      </c>
      <c r="M62" s="101" t="n">
        <v>71.26000000000001</v>
      </c>
      <c r="N62" s="103" t="n">
        <v>3734.74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5.5752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52.41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52.41</v>
      </c>
      <c r="M65" s="100" t="n"/>
      <c r="N65" s="103" t="n">
        <v>3734.74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46.64</v>
      </c>
      <c r="M66" s="100" t="n"/>
      <c r="N66" s="112" t="n">
        <v>3323.92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21.49</v>
      </c>
      <c r="M67" s="100" t="n"/>
      <c r="N67" s="103" t="n">
        <v>1531.24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5" t="n">
        <v>120.54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0.16</v>
      </c>
      <c r="H69" s="95" t="n">
        <v>1</v>
      </c>
      <c r="I69" s="115" t="n">
        <v>0.16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24.18</v>
      </c>
      <c r="M70" s="101" t="n">
        <v>71.26000000000001</v>
      </c>
      <c r="N70" s="103" t="n">
        <v>1723.07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9" t="n">
        <v>2.5728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24.18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24.18</v>
      </c>
      <c r="M73" s="100" t="n"/>
      <c r="N73" s="103" t="n">
        <v>1723.07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21.52</v>
      </c>
      <c r="M74" s="100" t="n"/>
      <c r="N74" s="112" t="n">
        <v>1533.53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9.91</v>
      </c>
      <c r="M75" s="100" t="n"/>
      <c r="N75" s="101" t="n">
        <v>706.46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55.61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ФЕР01-02-099-06</t>
        </is>
      </c>
      <c r="C77" s="92" t="inlineStr">
        <is>
          <t>Валка деревьев мягких пород с корня, диаметр стволов: более 32 см</t>
        </is>
      </c>
      <c r="D77" s="88" t="n"/>
      <c r="E77" s="88" t="n"/>
      <c r="F77" s="93" t="inlineStr">
        <is>
          <t>100 шт</t>
        </is>
      </c>
      <c r="G77" s="94" t="n">
        <v>0.04</v>
      </c>
      <c r="H77" s="95" t="n">
        <v>1</v>
      </c>
      <c r="I77" s="115" t="n">
        <v>0.04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192.7</v>
      </c>
      <c r="K78" s="102" t="n">
        <v>1.2</v>
      </c>
      <c r="L78" s="101" t="n">
        <v>9.25</v>
      </c>
      <c r="M78" s="101" t="n">
        <v>71.26000000000001</v>
      </c>
      <c r="N78" s="101" t="n">
        <v>659.16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20.5</v>
      </c>
      <c r="H79" s="102" t="n">
        <v>1.2</v>
      </c>
      <c r="I79" s="118" t="n">
        <v>0.984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192.7</v>
      </c>
      <c r="K80" s="100" t="n"/>
      <c r="L80" s="101" t="n">
        <v>9.25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9.25</v>
      </c>
      <c r="M81" s="100" t="n"/>
      <c r="N81" s="101" t="n">
        <v>659.16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8.23</v>
      </c>
      <c r="M82" s="100" t="n"/>
      <c r="N82" s="151" t="n">
        <v>586.65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3.79</v>
      </c>
      <c r="M83" s="100" t="n"/>
      <c r="N83" s="101" t="n">
        <v>270.26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5" t="n">
        <v>21.27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ФЕР01-02-099-07</t>
        </is>
      </c>
      <c r="C85" s="92" t="inlineStr">
        <is>
          <t>Валка деревьев твердых пород и лиственницы с корня, диаметр стволов: до 16 см</t>
        </is>
      </c>
      <c r="D85" s="88" t="n"/>
      <c r="E85" s="88" t="n"/>
      <c r="F85" s="93" t="inlineStr">
        <is>
          <t>100 шт</t>
        </is>
      </c>
      <c r="G85" s="94" t="n">
        <v>0.49</v>
      </c>
      <c r="H85" s="95" t="n">
        <v>1</v>
      </c>
      <c r="I85" s="115" t="n">
        <v>0.49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59.22</v>
      </c>
      <c r="K86" s="102" t="n">
        <v>1.2</v>
      </c>
      <c r="L86" s="101" t="n">
        <v>34.82</v>
      </c>
      <c r="M86" s="101" t="n">
        <v>71.26000000000001</v>
      </c>
      <c r="N86" s="103" t="n">
        <v>2481.27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6.3</v>
      </c>
      <c r="H87" s="102" t="n">
        <v>1.2</v>
      </c>
      <c r="I87" s="119" t="n">
        <v>3.7044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59.22</v>
      </c>
      <c r="K88" s="100" t="n"/>
      <c r="L88" s="101" t="n">
        <v>34.82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1" t="n">
        <v>34.82</v>
      </c>
      <c r="M89" s="100" t="n"/>
      <c r="N89" s="103" t="n">
        <v>2481.27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30.99</v>
      </c>
      <c r="M90" s="100" t="n"/>
      <c r="N90" s="112" t="n">
        <v>2208.33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14.28</v>
      </c>
      <c r="M91" s="100" t="n"/>
      <c r="N91" s="103" t="n">
        <v>1017.32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5" t="n">
        <v>80.09</v>
      </c>
      <c r="M92" s="113" t="n"/>
      <c r="N92" s="94" t="n"/>
    </row>
    <row r="93" ht="55.35" customHeight="1">
      <c r="A93" s="87" t="inlineStr">
        <is>
          <t>7</t>
        </is>
      </c>
      <c r="B93" s="91" t="inlineStr">
        <is>
          <t>ФЕР01-02-099-10</t>
        </is>
      </c>
      <c r="C93" s="92" t="inlineStr">
        <is>
          <t>Валка деревьев твердых пород и лиственницы с корня, диаметр стволов: до 28 см</t>
        </is>
      </c>
      <c r="D93" s="88" t="n"/>
      <c r="E93" s="88" t="n"/>
      <c r="F93" s="93" t="inlineStr">
        <is>
          <t>100 шт</t>
        </is>
      </c>
      <c r="G93" s="94" t="n">
        <v>0.25</v>
      </c>
      <c r="H93" s="95" t="n">
        <v>1</v>
      </c>
      <c r="I93" s="115" t="n">
        <v>0.25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115.62</v>
      </c>
      <c r="K94" s="102" t="n">
        <v>1.2</v>
      </c>
      <c r="L94" s="101" t="n">
        <v>34.69</v>
      </c>
      <c r="M94" s="101" t="n">
        <v>71.26000000000001</v>
      </c>
      <c r="N94" s="103" t="n">
        <v>2472.01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7" t="n">
        <v>12.3</v>
      </c>
      <c r="H95" s="102" t="n">
        <v>1.2</v>
      </c>
      <c r="I95" s="101" t="n">
        <v>3.69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6" t="n"/>
      <c r="H96" s="106" t="n"/>
      <c r="I96" s="100" t="n"/>
      <c r="J96" s="101" t="n">
        <v>115.62</v>
      </c>
      <c r="K96" s="100" t="n"/>
      <c r="L96" s="101" t="n">
        <v>34.69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88" t="n"/>
      <c r="E97" s="88" t="n"/>
      <c r="F97" s="99" t="n"/>
      <c r="G97" s="106" t="n"/>
      <c r="H97" s="106" t="n"/>
      <c r="I97" s="100" t="n"/>
      <c r="J97" s="100" t="n"/>
      <c r="K97" s="100" t="n"/>
      <c r="L97" s="101" t="n">
        <v>34.69</v>
      </c>
      <c r="M97" s="100" t="n"/>
      <c r="N97" s="103" t="n">
        <v>2472.01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30.87</v>
      </c>
      <c r="M98" s="100" t="n"/>
      <c r="N98" s="112" t="n">
        <v>2200.09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14.22</v>
      </c>
      <c r="M99" s="100" t="n"/>
      <c r="N99" s="103" t="n">
        <v>1013.52</v>
      </c>
    </row>
    <row r="100" ht="19.35" customHeight="1">
      <c r="A100" s="96" t="n"/>
      <c r="B100" s="108" t="n"/>
      <c r="C100" s="87" t="inlineStr">
        <is>
          <t>Всего по позиции</t>
        </is>
      </c>
      <c r="D100" s="88" t="n"/>
      <c r="E100" s="88" t="n"/>
      <c r="F100" s="100" t="n"/>
      <c r="G100" s="106" t="n"/>
      <c r="H100" s="106" t="n"/>
      <c r="I100" s="113" t="n"/>
      <c r="J100" s="113" t="n"/>
      <c r="K100" s="113" t="n"/>
      <c r="L100" s="115" t="n">
        <v>79.78</v>
      </c>
      <c r="M100" s="113" t="n"/>
      <c r="N100" s="94" t="n"/>
    </row>
    <row r="101" ht="55.35" customHeight="1">
      <c r="A101" s="87" t="inlineStr">
        <is>
          <t>8</t>
        </is>
      </c>
      <c r="B101" s="91" t="inlineStr">
        <is>
          <t>ФЕР01-02-099-11</t>
        </is>
      </c>
      <c r="C101" s="92" t="inlineStr">
        <is>
          <t>Валка деревьев твердых пород и лиственницы с корня, диаметр стволов: до 32 см</t>
        </is>
      </c>
      <c r="D101" s="88" t="n"/>
      <c r="E101" s="88" t="n"/>
      <c r="F101" s="93" t="inlineStr">
        <is>
          <t>100 шт</t>
        </is>
      </c>
      <c r="G101" s="94" t="n">
        <v>0.07000000000000001</v>
      </c>
      <c r="H101" s="95" t="n">
        <v>1</v>
      </c>
      <c r="I101" s="115" t="n">
        <v>0.07000000000000001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154.16</v>
      </c>
      <c r="K102" s="102" t="n">
        <v>1.2</v>
      </c>
      <c r="L102" s="101" t="n">
        <v>12.95</v>
      </c>
      <c r="M102" s="101" t="n">
        <v>71.26000000000001</v>
      </c>
      <c r="N102" s="101" t="n">
        <v>922.8200000000001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7" t="n">
        <v>16.4</v>
      </c>
      <c r="H103" s="102" t="n">
        <v>1.2</v>
      </c>
      <c r="I103" s="119" t="n">
        <v>1.3776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Итого по расценке</t>
        </is>
      </c>
      <c r="D104" s="88" t="n"/>
      <c r="E104" s="88" t="n"/>
      <c r="F104" s="99" t="n"/>
      <c r="G104" s="106" t="n"/>
      <c r="H104" s="106" t="n"/>
      <c r="I104" s="100" t="n"/>
      <c r="J104" s="101" t="n">
        <v>154.16</v>
      </c>
      <c r="K104" s="100" t="n"/>
      <c r="L104" s="101" t="n">
        <v>12.95</v>
      </c>
      <c r="M104" s="100" t="n"/>
      <c r="N104" s="107" t="n"/>
    </row>
    <row r="105" ht="19.35" customHeight="1">
      <c r="A105" s="96" t="n"/>
      <c r="B105" s="108" t="n"/>
      <c r="C105" s="98" t="inlineStr">
        <is>
          <t>ФОТ</t>
        </is>
      </c>
      <c r="D105" s="88" t="n"/>
      <c r="E105" s="88" t="n"/>
      <c r="F105" s="99" t="n"/>
      <c r="G105" s="106" t="n"/>
      <c r="H105" s="106" t="n"/>
      <c r="I105" s="100" t="n"/>
      <c r="J105" s="100" t="n"/>
      <c r="K105" s="100" t="n"/>
      <c r="L105" s="101" t="n">
        <v>12.95</v>
      </c>
      <c r="M105" s="100" t="n"/>
      <c r="N105" s="101" t="n">
        <v>922.8200000000001</v>
      </c>
    </row>
    <row r="106" ht="42" customHeight="1">
      <c r="A106" s="96" t="n"/>
      <c r="B106" s="109" t="inlineStr">
        <is>
          <t>Пр/812-001.4-1</t>
        </is>
      </c>
      <c r="C106" s="98" t="inlineStr">
        <is>
          <t>НР Земляные работы по другим видам работ (подготовительным, сопутствующим, укрепительным)</t>
        </is>
      </c>
      <c r="D106" s="88" t="n"/>
      <c r="E106" s="88" t="n"/>
      <c r="F106" s="105" t="inlineStr">
        <is>
          <t>%</t>
        </is>
      </c>
      <c r="G106" s="110" t="n">
        <v>89</v>
      </c>
      <c r="H106" s="111" t="n"/>
      <c r="I106" s="110" t="n">
        <v>89</v>
      </c>
      <c r="J106" s="100" t="n"/>
      <c r="K106" s="100" t="n"/>
      <c r="L106" s="101" t="n">
        <v>11.53</v>
      </c>
      <c r="M106" s="100" t="n"/>
      <c r="N106" s="151" t="n">
        <v>821.3099999999999</v>
      </c>
    </row>
    <row r="107" ht="42" customHeight="1">
      <c r="A107" s="96" t="n"/>
      <c r="B107" s="109" t="inlineStr">
        <is>
          <t>Пр/774-001.4</t>
        </is>
      </c>
      <c r="C107" s="98" t="inlineStr">
        <is>
          <t>СП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0" t="n">
        <v>41</v>
      </c>
      <c r="H107" s="111" t="n"/>
      <c r="I107" s="110" t="n">
        <v>41</v>
      </c>
      <c r="J107" s="100" t="n"/>
      <c r="K107" s="100" t="n"/>
      <c r="L107" s="101" t="n">
        <v>5.31</v>
      </c>
      <c r="M107" s="100" t="n"/>
      <c r="N107" s="101" t="n">
        <v>378.36</v>
      </c>
    </row>
    <row r="108" ht="19.35" customHeight="1">
      <c r="A108" s="96" t="n"/>
      <c r="B108" s="108" t="n"/>
      <c r="C108" s="87" t="inlineStr">
        <is>
          <t>Всего по позиции</t>
        </is>
      </c>
      <c r="D108" s="88" t="n"/>
      <c r="E108" s="88" t="n"/>
      <c r="F108" s="100" t="n"/>
      <c r="G108" s="106" t="n"/>
      <c r="H108" s="106" t="n"/>
      <c r="I108" s="113" t="n"/>
      <c r="J108" s="113" t="n"/>
      <c r="K108" s="113" t="n"/>
      <c r="L108" s="115" t="n">
        <v>29.79</v>
      </c>
      <c r="M108" s="113" t="n"/>
      <c r="N108" s="94" t="n"/>
    </row>
    <row r="109" ht="55.35" customHeight="1">
      <c r="A109" s="87" t="inlineStr">
        <is>
          <t>9</t>
        </is>
      </c>
      <c r="B109" s="91" t="inlineStr">
        <is>
          <t>ФЕР01-02-099-12</t>
        </is>
      </c>
      <c r="C109" s="92" t="inlineStr">
        <is>
          <t>Валка деревьев твердых пород и лиственницы с корня, диаметр стволов: более 32 см</t>
        </is>
      </c>
      <c r="D109" s="88" t="n"/>
      <c r="E109" s="88" t="n"/>
      <c r="F109" s="93" t="inlineStr">
        <is>
          <t>100 шт</t>
        </is>
      </c>
      <c r="G109" s="94" t="n">
        <v>0.01</v>
      </c>
      <c r="H109" s="95" t="n">
        <v>1</v>
      </c>
      <c r="I109" s="115" t="n">
        <v>0.01</v>
      </c>
      <c r="J109" s="94" t="n"/>
      <c r="K109" s="94" t="n"/>
      <c r="L109" s="94" t="n"/>
      <c r="M109" s="94" t="n"/>
      <c r="N109" s="94" t="n"/>
    </row>
    <row r="110" ht="19.35" customHeight="1">
      <c r="A110" s="96" t="n"/>
      <c r="B110" s="97" t="inlineStr">
        <is>
          <t>1</t>
        </is>
      </c>
      <c r="C110" s="98" t="inlineStr">
        <is>
          <t>ОТ</t>
        </is>
      </c>
      <c r="D110" s="88" t="n"/>
      <c r="E110" s="88" t="n"/>
      <c r="F110" s="99" t="n"/>
      <c r="G110" s="99" t="n"/>
      <c r="H110" s="99" t="n"/>
      <c r="I110" s="100" t="n"/>
      <c r="J110" s="101" t="n">
        <v>237.82</v>
      </c>
      <c r="K110" s="102" t="n">
        <v>1.2</v>
      </c>
      <c r="L110" s="101" t="n">
        <v>2.85</v>
      </c>
      <c r="M110" s="101" t="n">
        <v>71.26000000000001</v>
      </c>
      <c r="N110" s="101" t="n">
        <v>203.09</v>
      </c>
    </row>
    <row r="111" ht="19.35" customHeight="1">
      <c r="A111" s="96" t="n"/>
      <c r="B111" s="104" t="n"/>
      <c r="C111" s="98" t="inlineStr">
        <is>
          <t>ЗТ</t>
        </is>
      </c>
      <c r="D111" s="88" t="n"/>
      <c r="E111" s="88" t="n"/>
      <c r="F111" s="105" t="inlineStr">
        <is>
          <t>чел.-ч</t>
        </is>
      </c>
      <c r="G111" s="117" t="n">
        <v>25.3</v>
      </c>
      <c r="H111" s="102" t="n">
        <v>1.2</v>
      </c>
      <c r="I111" s="119" t="n">
        <v>0.3036</v>
      </c>
      <c r="J111" s="100" t="n"/>
      <c r="K111" s="100" t="n"/>
      <c r="L111" s="100" t="n"/>
      <c r="M111" s="100" t="n"/>
      <c r="N111" s="100" t="n"/>
    </row>
    <row r="112" ht="19.35" customHeight="1">
      <c r="A112" s="96" t="n"/>
      <c r="B112" s="104" t="n"/>
      <c r="C112" s="98" t="inlineStr">
        <is>
          <t>Итого по расценке</t>
        </is>
      </c>
      <c r="D112" s="88" t="n"/>
      <c r="E112" s="88" t="n"/>
      <c r="F112" s="99" t="n"/>
      <c r="G112" s="106" t="n"/>
      <c r="H112" s="106" t="n"/>
      <c r="I112" s="100" t="n"/>
      <c r="J112" s="101" t="n">
        <v>237.82</v>
      </c>
      <c r="K112" s="100" t="n"/>
      <c r="L112" s="101" t="n">
        <v>2.85</v>
      </c>
      <c r="M112" s="100" t="n"/>
      <c r="N112" s="107" t="n"/>
    </row>
    <row r="113" ht="19.35" customHeight="1">
      <c r="A113" s="96" t="n"/>
      <c r="B113" s="108" t="n"/>
      <c r="C113" s="98" t="inlineStr">
        <is>
          <t>ФОТ</t>
        </is>
      </c>
      <c r="D113" s="88" t="n"/>
      <c r="E113" s="88" t="n"/>
      <c r="F113" s="99" t="n"/>
      <c r="G113" s="106" t="n"/>
      <c r="H113" s="106" t="n"/>
      <c r="I113" s="100" t="n"/>
      <c r="J113" s="100" t="n"/>
      <c r="K113" s="100" t="n"/>
      <c r="L113" s="101" t="n">
        <v>2.85</v>
      </c>
      <c r="M113" s="100" t="n"/>
      <c r="N113" s="101" t="n">
        <v>203.09</v>
      </c>
    </row>
    <row r="114" ht="42" customHeight="1">
      <c r="A114" s="96" t="n"/>
      <c r="B114" s="109" t="inlineStr">
        <is>
          <t>Пр/812-001.4-1</t>
        </is>
      </c>
      <c r="C114" s="98" t="inlineStr">
        <is>
          <t>НР Земляные работы по другим видам работ (подготовительным, сопутствующим, укрепительным)</t>
        </is>
      </c>
      <c r="D114" s="88" t="n"/>
      <c r="E114" s="88" t="n"/>
      <c r="F114" s="105" t="inlineStr">
        <is>
          <t>%</t>
        </is>
      </c>
      <c r="G114" s="110" t="n">
        <v>89</v>
      </c>
      <c r="H114" s="111" t="n"/>
      <c r="I114" s="110" t="n">
        <v>89</v>
      </c>
      <c r="J114" s="100" t="n"/>
      <c r="K114" s="100" t="n"/>
      <c r="L114" s="101" t="n">
        <v>2.54</v>
      </c>
      <c r="M114" s="100" t="n"/>
      <c r="N114" s="151" t="n">
        <v>180.75</v>
      </c>
    </row>
    <row r="115" ht="42" customHeight="1">
      <c r="A115" s="96" t="n"/>
      <c r="B115" s="109" t="inlineStr">
        <is>
          <t>Пр/774-001.4</t>
        </is>
      </c>
      <c r="C115" s="98" t="inlineStr">
        <is>
          <t>СП Земляные работы по другим видам работ (подготовительным, сопутствующим, укрепительным)</t>
        </is>
      </c>
      <c r="D115" s="88" t="n"/>
      <c r="E115" s="88" t="n"/>
      <c r="F115" s="105" t="inlineStr">
        <is>
          <t>%</t>
        </is>
      </c>
      <c r="G115" s="110" t="n">
        <v>41</v>
      </c>
      <c r="H115" s="111" t="n"/>
      <c r="I115" s="110" t="n">
        <v>41</v>
      </c>
      <c r="J115" s="100" t="n"/>
      <c r="K115" s="100" t="n"/>
      <c r="L115" s="101" t="n">
        <v>1.17</v>
      </c>
      <c r="M115" s="100" t="n"/>
      <c r="N115" s="101" t="n">
        <v>83.27</v>
      </c>
    </row>
    <row r="116" ht="19.35" customHeight="1">
      <c r="A116" s="96" t="n"/>
      <c r="B116" s="108" t="n"/>
      <c r="C116" s="87" t="inlineStr">
        <is>
          <t>Всего по позиции</t>
        </is>
      </c>
      <c r="D116" s="88" t="n"/>
      <c r="E116" s="88" t="n"/>
      <c r="F116" s="100" t="n"/>
      <c r="G116" s="106" t="n"/>
      <c r="H116" s="106" t="n"/>
      <c r="I116" s="113" t="n"/>
      <c r="J116" s="113" t="n"/>
      <c r="K116" s="113" t="n"/>
      <c r="L116" s="115" t="n">
        <v>6.56</v>
      </c>
      <c r="M116" s="113" t="n"/>
      <c r="N116" s="94" t="n"/>
    </row>
    <row r="117" ht="68.65000000000001" customHeight="1">
      <c r="A117" s="87" t="inlineStr">
        <is>
          <t>10</t>
        </is>
      </c>
      <c r="B117" s="91" t="inlineStr">
        <is>
          <t>ФЕР01-02-100-01</t>
        </is>
      </c>
      <c r="C11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17" s="88" t="n"/>
      <c r="E117" s="88" t="n"/>
      <c r="F117" s="93" t="inlineStr">
        <is>
          <t>100 шт</t>
        </is>
      </c>
      <c r="G117" s="94" t="n">
        <v>1.4</v>
      </c>
      <c r="H117" s="95" t="n">
        <v>1</v>
      </c>
      <c r="I117" s="150" t="n">
        <v>1.4</v>
      </c>
      <c r="J117" s="94" t="n"/>
      <c r="K117" s="94" t="n"/>
      <c r="L117" s="94" t="n"/>
      <c r="M117" s="94" t="n"/>
      <c r="N117" s="94" t="n"/>
    </row>
    <row r="118" ht="19.35" customHeight="1">
      <c r="A118" s="96" t="n"/>
      <c r="B118" s="97" t="inlineStr">
        <is>
          <t>1</t>
        </is>
      </c>
      <c r="C118" s="98" t="inlineStr">
        <is>
          <t>ОТ</t>
        </is>
      </c>
      <c r="D118" s="88" t="n"/>
      <c r="E118" s="88" t="n"/>
      <c r="F118" s="99" t="n"/>
      <c r="G118" s="99" t="n"/>
      <c r="H118" s="99" t="n"/>
      <c r="I118" s="100" t="n"/>
      <c r="J118" s="101" t="n">
        <v>115.44</v>
      </c>
      <c r="K118" s="102" t="n">
        <v>1.2</v>
      </c>
      <c r="L118" s="101" t="n">
        <v>193.94</v>
      </c>
      <c r="M118" s="101" t="n">
        <v>71.26000000000001</v>
      </c>
      <c r="N118" s="103" t="n">
        <v>13820.16</v>
      </c>
    </row>
    <row r="119" ht="19.35" customHeight="1">
      <c r="A119" s="96" t="n"/>
      <c r="B119" s="97" t="inlineStr">
        <is>
          <t>2</t>
        </is>
      </c>
      <c r="C119" s="98" t="inlineStr">
        <is>
          <t>ЭМ</t>
        </is>
      </c>
      <c r="D119" s="88" t="n"/>
      <c r="E119" s="88" t="n"/>
      <c r="F119" s="99" t="n"/>
      <c r="G119" s="99" t="n"/>
      <c r="H119" s="99" t="n"/>
      <c r="I119" s="100" t="n"/>
      <c r="J119" s="101" t="n">
        <v>655.4299999999999</v>
      </c>
      <c r="K119" s="102" t="n">
        <v>1.2</v>
      </c>
      <c r="L119" s="103" t="n">
        <v>1101.12</v>
      </c>
      <c r="M119" s="100" t="n"/>
      <c r="N119" s="100" t="n"/>
    </row>
    <row r="120" ht="19.35" customHeight="1">
      <c r="A120" s="96" t="n"/>
      <c r="B120" s="97" t="inlineStr">
        <is>
          <t>3</t>
        </is>
      </c>
      <c r="C120" s="98" t="inlineStr">
        <is>
          <t>в т.ч. ОТм</t>
        </is>
      </c>
      <c r="D120" s="88" t="n"/>
      <c r="E120" s="88" t="n"/>
      <c r="F120" s="99" t="n"/>
      <c r="G120" s="99" t="n"/>
      <c r="H120" s="99" t="n"/>
      <c r="I120" s="100" t="n"/>
      <c r="J120" s="101" t="n">
        <v>114.62</v>
      </c>
      <c r="K120" s="102" t="n">
        <v>1.2</v>
      </c>
      <c r="L120" s="101" t="n">
        <v>192.56</v>
      </c>
      <c r="M120" s="101" t="n">
        <v>71.26000000000001</v>
      </c>
      <c r="N120" s="103" t="n">
        <v>13721.83</v>
      </c>
    </row>
    <row r="121" ht="19.35" customHeight="1">
      <c r="A121" s="96" t="n"/>
      <c r="B121" s="104" t="n"/>
      <c r="C121" s="98" t="inlineStr">
        <is>
          <t>ЗТ</t>
        </is>
      </c>
      <c r="D121" s="88" t="n"/>
      <c r="E121" s="88" t="n"/>
      <c r="F121" s="105" t="inlineStr">
        <is>
          <t>чел.-ч</t>
        </is>
      </c>
      <c r="G121" s="117" t="n">
        <v>14.8</v>
      </c>
      <c r="H121" s="102" t="n">
        <v>1.2</v>
      </c>
      <c r="I121" s="118" t="n">
        <v>24.864</v>
      </c>
      <c r="J121" s="100" t="n"/>
      <c r="K121" s="100" t="n"/>
      <c r="L121" s="100" t="n"/>
      <c r="M121" s="100" t="n"/>
      <c r="N121" s="100" t="n"/>
    </row>
    <row r="122" ht="19.35" customHeight="1">
      <c r="A122" s="96" t="n"/>
      <c r="B122" s="104" t="n"/>
      <c r="C122" s="98" t="inlineStr">
        <is>
          <t>ЗТм</t>
        </is>
      </c>
      <c r="D122" s="88" t="n"/>
      <c r="E122" s="88" t="n"/>
      <c r="F122" s="105" t="inlineStr">
        <is>
          <t>чел.-ч</t>
        </is>
      </c>
      <c r="G122" s="101" t="n">
        <v>8.49</v>
      </c>
      <c r="H122" s="102" t="n">
        <v>1.2</v>
      </c>
      <c r="I122" s="119" t="n">
        <v>14.2632</v>
      </c>
      <c r="J122" s="100" t="n"/>
      <c r="K122" s="100" t="n"/>
      <c r="L122" s="100" t="n"/>
      <c r="M122" s="100" t="n"/>
      <c r="N122" s="100" t="n"/>
    </row>
    <row r="123" ht="19.35" customHeight="1">
      <c r="A123" s="96" t="n"/>
      <c r="B123" s="104" t="n"/>
      <c r="C123" s="98" t="inlineStr">
        <is>
          <t>Итого по расценке</t>
        </is>
      </c>
      <c r="D123" s="88" t="n"/>
      <c r="E123" s="88" t="n"/>
      <c r="F123" s="99" t="n"/>
      <c r="G123" s="106" t="n"/>
      <c r="H123" s="106" t="n"/>
      <c r="I123" s="100" t="n"/>
      <c r="J123" s="101" t="n">
        <v>770.87</v>
      </c>
      <c r="K123" s="100" t="n"/>
      <c r="L123" s="103" t="n">
        <v>1295.06</v>
      </c>
      <c r="M123" s="100" t="n"/>
      <c r="N123" s="107" t="n"/>
    </row>
    <row r="124" ht="19.35" customHeight="1">
      <c r="A124" s="96" t="n"/>
      <c r="B124" s="108" t="n"/>
      <c r="C124" s="98" t="inlineStr">
        <is>
          <t>ФОТ</t>
        </is>
      </c>
      <c r="D124" s="88" t="n"/>
      <c r="E124" s="88" t="n"/>
      <c r="F124" s="99" t="n"/>
      <c r="G124" s="106" t="n"/>
      <c r="H124" s="106" t="n"/>
      <c r="I124" s="100" t="n"/>
      <c r="J124" s="100" t="n"/>
      <c r="K124" s="100" t="n"/>
      <c r="L124" s="101" t="n">
        <v>386.5</v>
      </c>
      <c r="M124" s="100" t="n"/>
      <c r="N124" s="103" t="n">
        <v>27541.99</v>
      </c>
    </row>
    <row r="125" ht="42" customHeight="1">
      <c r="A125" s="96" t="n"/>
      <c r="B125" s="109" t="inlineStr">
        <is>
          <t>Пр/812-001.4-1</t>
        </is>
      </c>
      <c r="C125" s="98" t="inlineStr">
        <is>
          <t>НР Земляные работы по другим видам работ (подготовительным, сопутствующим, укрепительным)</t>
        </is>
      </c>
      <c r="D125" s="88" t="n"/>
      <c r="E125" s="88" t="n"/>
      <c r="F125" s="105" t="inlineStr">
        <is>
          <t>%</t>
        </is>
      </c>
      <c r="G125" s="110" t="n">
        <v>89</v>
      </c>
      <c r="H125" s="111" t="n"/>
      <c r="I125" s="110" t="n">
        <v>89</v>
      </c>
      <c r="J125" s="100" t="n"/>
      <c r="K125" s="100" t="n"/>
      <c r="L125" s="101" t="n">
        <v>343.99</v>
      </c>
      <c r="M125" s="100" t="n"/>
      <c r="N125" s="112" t="n">
        <v>24512.37</v>
      </c>
    </row>
    <row r="126" ht="42" customHeight="1">
      <c r="A126" s="96" t="n"/>
      <c r="B126" s="109" t="inlineStr">
        <is>
          <t>Пр/774-001.4</t>
        </is>
      </c>
      <c r="C126" s="98" t="inlineStr">
        <is>
          <t>СП Земляные работы по другим видам работ (подготовительным, сопутствующим, укрепительным)</t>
        </is>
      </c>
      <c r="D126" s="88" t="n"/>
      <c r="E126" s="88" t="n"/>
      <c r="F126" s="105" t="inlineStr">
        <is>
          <t>%</t>
        </is>
      </c>
      <c r="G126" s="110" t="n">
        <v>41</v>
      </c>
      <c r="H126" s="111" t="n"/>
      <c r="I126" s="110" t="n">
        <v>41</v>
      </c>
      <c r="J126" s="100" t="n"/>
      <c r="K126" s="100" t="n"/>
      <c r="L126" s="101" t="n">
        <v>158.47</v>
      </c>
      <c r="M126" s="100" t="n"/>
      <c r="N126" s="103" t="n">
        <v>11292.22</v>
      </c>
    </row>
    <row r="127" ht="19.35" customHeight="1">
      <c r="A127" s="96" t="n"/>
      <c r="B127" s="108" t="n"/>
      <c r="C127" s="87" t="inlineStr">
        <is>
          <t>Всего по позиции</t>
        </is>
      </c>
      <c r="D127" s="88" t="n"/>
      <c r="E127" s="88" t="n"/>
      <c r="F127" s="100" t="n"/>
      <c r="G127" s="106" t="n"/>
      <c r="H127" s="106" t="n"/>
      <c r="I127" s="113" t="n"/>
      <c r="J127" s="113" t="n"/>
      <c r="K127" s="113" t="n"/>
      <c r="L127" s="114" t="n">
        <v>1797.52</v>
      </c>
      <c r="M127" s="113" t="n"/>
      <c r="N127" s="94" t="n"/>
    </row>
    <row r="128" ht="55.35" customHeight="1">
      <c r="A128" s="87" t="inlineStr">
        <is>
          <t>11</t>
        </is>
      </c>
      <c r="B128" s="91" t="inlineStr">
        <is>
          <t>ФЕР01-02-100-07</t>
        </is>
      </c>
      <c r="C128" s="92" t="inlineStr">
        <is>
          <t>При трелевке на каждые последующие 100 м добавлять: к расценке 01-02-100-01</t>
        </is>
      </c>
      <c r="D128" s="88" t="n"/>
      <c r="E128" s="88" t="n"/>
      <c r="F128" s="93" t="inlineStr">
        <is>
          <t>100 шт</t>
        </is>
      </c>
      <c r="G128" s="94" t="n">
        <v>1.4</v>
      </c>
      <c r="H128" s="95" t="n">
        <v>1</v>
      </c>
      <c r="I128" s="150" t="n">
        <v>1.4</v>
      </c>
      <c r="J128" s="94" t="n"/>
      <c r="K128" s="94" t="n"/>
      <c r="L128" s="94" t="n"/>
      <c r="M128" s="94" t="n"/>
      <c r="N128" s="94" t="n"/>
    </row>
    <row r="129" ht="19.35" customHeight="1">
      <c r="A129" s="96" t="n"/>
      <c r="B129" s="97" t="inlineStr">
        <is>
          <t>1</t>
        </is>
      </c>
      <c r="C129" s="98" t="inlineStr">
        <is>
          <t>ОТ</t>
        </is>
      </c>
      <c r="D129" s="88" t="n"/>
      <c r="E129" s="88" t="n"/>
      <c r="F129" s="99" t="n"/>
      <c r="G129" s="99" t="n"/>
      <c r="H129" s="99" t="n"/>
      <c r="I129" s="100" t="n"/>
      <c r="J129" s="101" t="n">
        <v>28.94</v>
      </c>
      <c r="K129" s="102" t="n">
        <v>1.2</v>
      </c>
      <c r="L129" s="101" t="n">
        <v>48.62</v>
      </c>
      <c r="M129" s="101" t="n">
        <v>71.26000000000001</v>
      </c>
      <c r="N129" s="103" t="n">
        <v>3464.66</v>
      </c>
    </row>
    <row r="130" ht="19.35" customHeight="1">
      <c r="A130" s="96" t="n"/>
      <c r="B130" s="97" t="inlineStr">
        <is>
          <t>2</t>
        </is>
      </c>
      <c r="C130" s="98" t="inlineStr">
        <is>
          <t>ЭМ</t>
        </is>
      </c>
      <c r="D130" s="88" t="n"/>
      <c r="E130" s="88" t="n"/>
      <c r="F130" s="99" t="n"/>
      <c r="G130" s="99" t="n"/>
      <c r="H130" s="99" t="n"/>
      <c r="I130" s="100" t="n"/>
      <c r="J130" s="101" t="n">
        <v>163.66</v>
      </c>
      <c r="K130" s="102" t="n">
        <v>1.2</v>
      </c>
      <c r="L130" s="101" t="n">
        <v>274.95</v>
      </c>
      <c r="M130" s="100" t="n"/>
      <c r="N130" s="100" t="n"/>
    </row>
    <row r="131" ht="19.35" customHeight="1">
      <c r="A131" s="96" t="n"/>
      <c r="B131" s="97" t="inlineStr">
        <is>
          <t>3</t>
        </is>
      </c>
      <c r="C131" s="98" t="inlineStr">
        <is>
          <t>в т.ч. ОТм</t>
        </is>
      </c>
      <c r="D131" s="88" t="n"/>
      <c r="E131" s="88" t="n"/>
      <c r="F131" s="99" t="n"/>
      <c r="G131" s="99" t="n"/>
      <c r="H131" s="99" t="n"/>
      <c r="I131" s="100" t="n"/>
      <c r="J131" s="101" t="n">
        <v>28.62</v>
      </c>
      <c r="K131" s="102" t="n">
        <v>1.2</v>
      </c>
      <c r="L131" s="101" t="n">
        <v>48.08</v>
      </c>
      <c r="M131" s="101" t="n">
        <v>71.26000000000001</v>
      </c>
      <c r="N131" s="103" t="n">
        <v>3426.18</v>
      </c>
    </row>
    <row r="132" ht="19.35" customHeight="1">
      <c r="A132" s="96" t="n"/>
      <c r="B132" s="104" t="n"/>
      <c r="C132" s="98" t="inlineStr">
        <is>
          <t>ЗТ</t>
        </is>
      </c>
      <c r="D132" s="88" t="n"/>
      <c r="E132" s="88" t="n"/>
      <c r="F132" s="105" t="inlineStr">
        <is>
          <t>чел.-ч</t>
        </is>
      </c>
      <c r="G132" s="101" t="n">
        <v>3.71</v>
      </c>
      <c r="H132" s="102" t="n">
        <v>1.2</v>
      </c>
      <c r="I132" s="119" t="n">
        <v>6.2328</v>
      </c>
      <c r="J132" s="100" t="n"/>
      <c r="K132" s="100" t="n"/>
      <c r="L132" s="100" t="n"/>
      <c r="M132" s="100" t="n"/>
      <c r="N132" s="100" t="n"/>
    </row>
    <row r="133" ht="19.35" customHeight="1">
      <c r="A133" s="96" t="n"/>
      <c r="B133" s="104" t="n"/>
      <c r="C133" s="98" t="inlineStr">
        <is>
          <t>ЗТм</t>
        </is>
      </c>
      <c r="D133" s="88" t="n"/>
      <c r="E133" s="88" t="n"/>
      <c r="F133" s="105" t="inlineStr">
        <is>
          <t>чел.-ч</t>
        </is>
      </c>
      <c r="G133" s="101" t="n">
        <v>2.12</v>
      </c>
      <c r="H133" s="102" t="n">
        <v>1.2</v>
      </c>
      <c r="I133" s="119" t="n">
        <v>3.5616</v>
      </c>
      <c r="J133" s="100" t="n"/>
      <c r="K133" s="100" t="n"/>
      <c r="L133" s="100" t="n"/>
      <c r="M133" s="100" t="n"/>
      <c r="N133" s="100" t="n"/>
    </row>
    <row r="134" ht="19.35" customHeight="1">
      <c r="A134" s="96" t="n"/>
      <c r="B134" s="104" t="n"/>
      <c r="C134" s="98" t="inlineStr">
        <is>
          <t>Итого по расценке</t>
        </is>
      </c>
      <c r="D134" s="88" t="n"/>
      <c r="E134" s="88" t="n"/>
      <c r="F134" s="99" t="n"/>
      <c r="G134" s="106" t="n"/>
      <c r="H134" s="106" t="n"/>
      <c r="I134" s="100" t="n"/>
      <c r="J134" s="101" t="n">
        <v>192.6</v>
      </c>
      <c r="K134" s="100" t="n"/>
      <c r="L134" s="101" t="n">
        <v>323.57</v>
      </c>
      <c r="M134" s="100" t="n"/>
      <c r="N134" s="107" t="n"/>
    </row>
    <row r="135" ht="19.35" customHeight="1">
      <c r="A135" s="96" t="n"/>
      <c r="B135" s="108" t="n"/>
      <c r="C135" s="98" t="inlineStr">
        <is>
          <t>ФОТ</t>
        </is>
      </c>
      <c r="D135" s="88" t="n"/>
      <c r="E135" s="88" t="n"/>
      <c r="F135" s="99" t="n"/>
      <c r="G135" s="106" t="n"/>
      <c r="H135" s="106" t="n"/>
      <c r="I135" s="100" t="n"/>
      <c r="J135" s="100" t="n"/>
      <c r="K135" s="100" t="n"/>
      <c r="L135" s="101" t="n">
        <v>96.7</v>
      </c>
      <c r="M135" s="100" t="n"/>
      <c r="N135" s="103" t="n">
        <v>6890.84</v>
      </c>
    </row>
    <row r="136" ht="42" customHeight="1">
      <c r="A136" s="96" t="n"/>
      <c r="B136" s="109" t="inlineStr">
        <is>
          <t>Пр/812-001.4-1</t>
        </is>
      </c>
      <c r="C136" s="98" t="inlineStr">
        <is>
          <t>НР Земляные работы по другим видам работ (подготовительным, сопутствующим, укрепительным)</t>
        </is>
      </c>
      <c r="D136" s="88" t="n"/>
      <c r="E136" s="88" t="n"/>
      <c r="F136" s="105" t="inlineStr">
        <is>
          <t>%</t>
        </is>
      </c>
      <c r="G136" s="110" t="n">
        <v>89</v>
      </c>
      <c r="H136" s="111" t="n"/>
      <c r="I136" s="110" t="n">
        <v>89</v>
      </c>
      <c r="J136" s="100" t="n"/>
      <c r="K136" s="100" t="n"/>
      <c r="L136" s="101" t="n">
        <v>86.06</v>
      </c>
      <c r="M136" s="100" t="n"/>
      <c r="N136" s="112" t="n">
        <v>6132.85</v>
      </c>
    </row>
    <row r="137" ht="42" customHeight="1">
      <c r="A137" s="96" t="n"/>
      <c r="B137" s="109" t="inlineStr">
        <is>
          <t>Пр/774-001.4</t>
        </is>
      </c>
      <c r="C137" s="98" t="inlineStr">
        <is>
          <t>СП Земляные работы по другим видам работ (подготовительным, сопутствующим, укрепительным)</t>
        </is>
      </c>
      <c r="D137" s="88" t="n"/>
      <c r="E137" s="88" t="n"/>
      <c r="F137" s="105" t="inlineStr">
        <is>
          <t>%</t>
        </is>
      </c>
      <c r="G137" s="110" t="n">
        <v>41</v>
      </c>
      <c r="H137" s="111" t="n"/>
      <c r="I137" s="110" t="n">
        <v>41</v>
      </c>
      <c r="J137" s="100" t="n"/>
      <c r="K137" s="100" t="n"/>
      <c r="L137" s="101" t="n">
        <v>39.65</v>
      </c>
      <c r="M137" s="100" t="n"/>
      <c r="N137" s="103" t="n">
        <v>2825.24</v>
      </c>
    </row>
    <row r="138" ht="19.35" customHeight="1">
      <c r="A138" s="96" t="n"/>
      <c r="B138" s="108" t="n"/>
      <c r="C138" s="87" t="inlineStr">
        <is>
          <t>Всего по позиции</t>
        </is>
      </c>
      <c r="D138" s="88" t="n"/>
      <c r="E138" s="88" t="n"/>
      <c r="F138" s="100" t="n"/>
      <c r="G138" s="106" t="n"/>
      <c r="H138" s="106" t="n"/>
      <c r="I138" s="113" t="n"/>
      <c r="J138" s="113" t="n"/>
      <c r="K138" s="113" t="n"/>
      <c r="L138" s="115" t="n">
        <v>449.28</v>
      </c>
      <c r="M138" s="113" t="n"/>
      <c r="N138" s="94" t="n"/>
    </row>
    <row r="139" ht="68.65000000000001" customHeight="1">
      <c r="A139" s="87" t="inlineStr">
        <is>
          <t>12</t>
        </is>
      </c>
      <c r="B139" s="91" t="inlineStr">
        <is>
          <t>ФЕР01-02-100-02</t>
        </is>
      </c>
      <c r="C13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9" s="88" t="n"/>
      <c r="E139" s="88" t="n"/>
      <c r="F139" s="93" t="inlineStr">
        <is>
          <t>100 шт</t>
        </is>
      </c>
      <c r="G139" s="94" t="n">
        <v>0.71</v>
      </c>
      <c r="H139" s="95" t="n">
        <v>1</v>
      </c>
      <c r="I139" s="115" t="n">
        <v>0.71</v>
      </c>
      <c r="J139" s="94" t="n"/>
      <c r="K139" s="94" t="n"/>
      <c r="L139" s="94" t="n"/>
      <c r="M139" s="94" t="n"/>
      <c r="N139" s="94" t="n"/>
    </row>
    <row r="140" ht="19.35" customHeight="1">
      <c r="A140" s="96" t="n"/>
      <c r="B140" s="97" t="inlineStr">
        <is>
          <t>1</t>
        </is>
      </c>
      <c r="C140" s="98" t="inlineStr">
        <is>
          <t>ОТ</t>
        </is>
      </c>
      <c r="D140" s="88" t="n"/>
      <c r="E140" s="88" t="n"/>
      <c r="F140" s="99" t="n"/>
      <c r="G140" s="99" t="n"/>
      <c r="H140" s="99" t="n"/>
      <c r="I140" s="100" t="n"/>
      <c r="J140" s="101" t="n">
        <v>201.24</v>
      </c>
      <c r="K140" s="102" t="n">
        <v>1.2</v>
      </c>
      <c r="L140" s="101" t="n">
        <v>171.46</v>
      </c>
      <c r="M140" s="101" t="n">
        <v>71.26000000000001</v>
      </c>
      <c r="N140" s="103" t="n">
        <v>12218.24</v>
      </c>
    </row>
    <row r="141" ht="19.35" customHeight="1">
      <c r="A141" s="96" t="n"/>
      <c r="B141" s="97" t="inlineStr">
        <is>
          <t>2</t>
        </is>
      </c>
      <c r="C141" s="98" t="inlineStr">
        <is>
          <t>ЭМ</t>
        </is>
      </c>
      <c r="D141" s="88" t="n"/>
      <c r="E141" s="88" t="n"/>
      <c r="F141" s="99" t="n"/>
      <c r="G141" s="99" t="n"/>
      <c r="H141" s="99" t="n"/>
      <c r="I141" s="100" t="n"/>
      <c r="J141" s="103" t="n">
        <v>1142.56</v>
      </c>
      <c r="K141" s="102" t="n">
        <v>1.2</v>
      </c>
      <c r="L141" s="101" t="n">
        <v>973.46</v>
      </c>
      <c r="M141" s="100" t="n"/>
      <c r="N141" s="100" t="n"/>
    </row>
    <row r="142" ht="19.35" customHeight="1">
      <c r="A142" s="96" t="n"/>
      <c r="B142" s="97" t="inlineStr">
        <is>
          <t>3</t>
        </is>
      </c>
      <c r="C142" s="98" t="inlineStr">
        <is>
          <t>в т.ч. ОТм</t>
        </is>
      </c>
      <c r="D142" s="88" t="n"/>
      <c r="E142" s="88" t="n"/>
      <c r="F142" s="99" t="n"/>
      <c r="G142" s="99" t="n"/>
      <c r="H142" s="99" t="n"/>
      <c r="I142" s="100" t="n"/>
      <c r="J142" s="101" t="n">
        <v>199.8</v>
      </c>
      <c r="K142" s="102" t="n">
        <v>1.2</v>
      </c>
      <c r="L142" s="101" t="n">
        <v>170.23</v>
      </c>
      <c r="M142" s="101" t="n">
        <v>71.26000000000001</v>
      </c>
      <c r="N142" s="103" t="n">
        <v>12130.59</v>
      </c>
    </row>
    <row r="143" ht="19.35" customHeight="1">
      <c r="A143" s="96" t="n"/>
      <c r="B143" s="104" t="n"/>
      <c r="C143" s="98" t="inlineStr">
        <is>
          <t>ЗТ</t>
        </is>
      </c>
      <c r="D143" s="88" t="n"/>
      <c r="E143" s="88" t="n"/>
      <c r="F143" s="105" t="inlineStr">
        <is>
          <t>чел.-ч</t>
        </is>
      </c>
      <c r="G143" s="117" t="n">
        <v>25.8</v>
      </c>
      <c r="H143" s="102" t="n">
        <v>1.2</v>
      </c>
      <c r="I143" s="119" t="n">
        <v>21.9816</v>
      </c>
      <c r="J143" s="100" t="n"/>
      <c r="K143" s="100" t="n"/>
      <c r="L143" s="100" t="n"/>
      <c r="M143" s="100" t="n"/>
      <c r="N143" s="100" t="n"/>
    </row>
    <row r="144" ht="19.35" customHeight="1">
      <c r="A144" s="96" t="n"/>
      <c r="B144" s="104" t="n"/>
      <c r="C144" s="98" t="inlineStr">
        <is>
          <t>ЗТм</t>
        </is>
      </c>
      <c r="D144" s="88" t="n"/>
      <c r="E144" s="88" t="n"/>
      <c r="F144" s="105" t="inlineStr">
        <is>
          <t>чел.-ч</t>
        </is>
      </c>
      <c r="G144" s="117" t="n">
        <v>14.8</v>
      </c>
      <c r="H144" s="102" t="n">
        <v>1.2</v>
      </c>
      <c r="I144" s="119" t="n">
        <v>12.6096</v>
      </c>
      <c r="J144" s="100" t="n"/>
      <c r="K144" s="100" t="n"/>
      <c r="L144" s="100" t="n"/>
      <c r="M144" s="100" t="n"/>
      <c r="N144" s="100" t="n"/>
    </row>
    <row r="145" ht="19.35" customHeight="1">
      <c r="A145" s="96" t="n"/>
      <c r="B145" s="104" t="n"/>
      <c r="C145" s="98" t="inlineStr">
        <is>
          <t>Итого по расценке</t>
        </is>
      </c>
      <c r="D145" s="88" t="n"/>
      <c r="E145" s="88" t="n"/>
      <c r="F145" s="99" t="n"/>
      <c r="G145" s="106" t="n"/>
      <c r="H145" s="106" t="n"/>
      <c r="I145" s="100" t="n"/>
      <c r="J145" s="103" t="n">
        <v>1343.8</v>
      </c>
      <c r="K145" s="100" t="n"/>
      <c r="L145" s="103" t="n">
        <v>1144.92</v>
      </c>
      <c r="M145" s="100" t="n"/>
      <c r="N145" s="107" t="n"/>
    </row>
    <row r="146" ht="19.35" customHeight="1">
      <c r="A146" s="96" t="n"/>
      <c r="B146" s="108" t="n"/>
      <c r="C146" s="98" t="inlineStr">
        <is>
          <t>ФОТ</t>
        </is>
      </c>
      <c r="D146" s="88" t="n"/>
      <c r="E146" s="88" t="n"/>
      <c r="F146" s="99" t="n"/>
      <c r="G146" s="106" t="n"/>
      <c r="H146" s="106" t="n"/>
      <c r="I146" s="100" t="n"/>
      <c r="J146" s="100" t="n"/>
      <c r="K146" s="100" t="n"/>
      <c r="L146" s="101" t="n">
        <v>341.69</v>
      </c>
      <c r="M146" s="100" t="n"/>
      <c r="N146" s="103" t="n">
        <v>24348.83</v>
      </c>
    </row>
    <row r="147" ht="42" customHeight="1">
      <c r="A147" s="96" t="n"/>
      <c r="B147" s="109" t="inlineStr">
        <is>
          <t>Пр/812-001.4-1</t>
        </is>
      </c>
      <c r="C147" s="98" t="inlineStr">
        <is>
          <t>НР Земляные работы по другим видам работ (подготовительным, сопутствующим, укрепительным)</t>
        </is>
      </c>
      <c r="D147" s="88" t="n"/>
      <c r="E147" s="88" t="n"/>
      <c r="F147" s="105" t="inlineStr">
        <is>
          <t>%</t>
        </is>
      </c>
      <c r="G147" s="110" t="n">
        <v>89</v>
      </c>
      <c r="H147" s="111" t="n"/>
      <c r="I147" s="110" t="n">
        <v>89</v>
      </c>
      <c r="J147" s="100" t="n"/>
      <c r="K147" s="100" t="n"/>
      <c r="L147" s="101" t="n">
        <v>304.1</v>
      </c>
      <c r="M147" s="100" t="n"/>
      <c r="N147" s="112" t="n">
        <v>21670.46</v>
      </c>
    </row>
    <row r="148" ht="42" customHeight="1">
      <c r="A148" s="96" t="n"/>
      <c r="B148" s="109" t="inlineStr">
        <is>
          <t>Пр/774-001.4</t>
        </is>
      </c>
      <c r="C148" s="98" t="inlineStr">
        <is>
          <t>СП Земляные работы по другим видам работ (подготовительным, сопутствующим, укрепительным)</t>
        </is>
      </c>
      <c r="D148" s="88" t="n"/>
      <c r="E148" s="88" t="n"/>
      <c r="F148" s="105" t="inlineStr">
        <is>
          <t>%</t>
        </is>
      </c>
      <c r="G148" s="110" t="n">
        <v>41</v>
      </c>
      <c r="H148" s="111" t="n"/>
      <c r="I148" s="110" t="n">
        <v>41</v>
      </c>
      <c r="J148" s="100" t="n"/>
      <c r="K148" s="100" t="n"/>
      <c r="L148" s="101" t="n">
        <v>140.09</v>
      </c>
      <c r="M148" s="100" t="n"/>
      <c r="N148" s="103" t="n">
        <v>9983.02</v>
      </c>
    </row>
    <row r="149" ht="19.35" customHeight="1">
      <c r="A149" s="96" t="n"/>
      <c r="B149" s="108" t="n"/>
      <c r="C149" s="87" t="inlineStr">
        <is>
          <t>Всего по позиции</t>
        </is>
      </c>
      <c r="D149" s="88" t="n"/>
      <c r="E149" s="88" t="n"/>
      <c r="F149" s="100" t="n"/>
      <c r="G149" s="106" t="n"/>
      <c r="H149" s="106" t="n"/>
      <c r="I149" s="113" t="n"/>
      <c r="J149" s="113" t="n"/>
      <c r="K149" s="113" t="n"/>
      <c r="L149" s="114" t="n">
        <v>1589.11</v>
      </c>
      <c r="M149" s="113" t="n"/>
      <c r="N149" s="94" t="n"/>
    </row>
    <row r="150" ht="55.35" customHeight="1">
      <c r="A150" s="87" t="inlineStr">
        <is>
          <t>13</t>
        </is>
      </c>
      <c r="B150" s="91" t="inlineStr">
        <is>
          <t>ФЕР01-02-100-08</t>
        </is>
      </c>
      <c r="C150" s="92" t="inlineStr">
        <is>
          <t>При трелевке на каждые последующие 100 м добавлять: к расценке 01-02-100-02</t>
        </is>
      </c>
      <c r="D150" s="88" t="n"/>
      <c r="E150" s="88" t="n"/>
      <c r="F150" s="93" t="inlineStr">
        <is>
          <t>100 шт</t>
        </is>
      </c>
      <c r="G150" s="94" t="n">
        <v>0.71</v>
      </c>
      <c r="H150" s="95" t="n">
        <v>1</v>
      </c>
      <c r="I150" s="115" t="n">
        <v>0.71</v>
      </c>
      <c r="J150" s="94" t="n"/>
      <c r="K150" s="94" t="n"/>
      <c r="L150" s="94" t="n"/>
      <c r="M150" s="94" t="n"/>
      <c r="N150" s="94" t="n"/>
    </row>
    <row r="151" ht="19.35" customHeight="1">
      <c r="A151" s="96" t="n"/>
      <c r="B151" s="97" t="inlineStr">
        <is>
          <t>1</t>
        </is>
      </c>
      <c r="C151" s="98" t="inlineStr">
        <is>
          <t>ОТ</t>
        </is>
      </c>
      <c r="D151" s="88" t="n"/>
      <c r="E151" s="88" t="n"/>
      <c r="F151" s="99" t="n"/>
      <c r="G151" s="99" t="n"/>
      <c r="H151" s="99" t="n"/>
      <c r="I151" s="100" t="n"/>
      <c r="J151" s="101" t="n">
        <v>58.34</v>
      </c>
      <c r="K151" s="102" t="n">
        <v>1.2</v>
      </c>
      <c r="L151" s="101" t="n">
        <v>49.71</v>
      </c>
      <c r="M151" s="101" t="n">
        <v>71.26000000000001</v>
      </c>
      <c r="N151" s="103" t="n">
        <v>3542.33</v>
      </c>
    </row>
    <row r="152" ht="19.35" customHeight="1">
      <c r="A152" s="96" t="n"/>
      <c r="B152" s="97" t="inlineStr">
        <is>
          <t>2</t>
        </is>
      </c>
      <c r="C152" s="98" t="inlineStr">
        <is>
          <t>ЭМ</t>
        </is>
      </c>
      <c r="D152" s="88" t="n"/>
      <c r="E152" s="88" t="n"/>
      <c r="F152" s="99" t="n"/>
      <c r="G152" s="99" t="n"/>
      <c r="H152" s="99" t="n"/>
      <c r="I152" s="100" t="n"/>
      <c r="J152" s="101" t="n">
        <v>330.42</v>
      </c>
      <c r="K152" s="102" t="n">
        <v>1.2</v>
      </c>
      <c r="L152" s="101" t="n">
        <v>281.52</v>
      </c>
      <c r="M152" s="100" t="n"/>
      <c r="N152" s="100" t="n"/>
    </row>
    <row r="153" ht="19.35" customHeight="1">
      <c r="A153" s="96" t="n"/>
      <c r="B153" s="97" t="inlineStr">
        <is>
          <t>3</t>
        </is>
      </c>
      <c r="C153" s="98" t="inlineStr">
        <is>
          <t>в т.ч. ОТм</t>
        </is>
      </c>
      <c r="D153" s="88" t="n"/>
      <c r="E153" s="88" t="n"/>
      <c r="F153" s="99" t="n"/>
      <c r="G153" s="99" t="n"/>
      <c r="H153" s="99" t="n"/>
      <c r="I153" s="100" t="n"/>
      <c r="J153" s="101" t="n">
        <v>57.78</v>
      </c>
      <c r="K153" s="102" t="n">
        <v>1.2</v>
      </c>
      <c r="L153" s="101" t="n">
        <v>49.23</v>
      </c>
      <c r="M153" s="101" t="n">
        <v>71.26000000000001</v>
      </c>
      <c r="N153" s="103" t="n">
        <v>3508.13</v>
      </c>
    </row>
    <row r="154" ht="19.35" customHeight="1">
      <c r="A154" s="96" t="n"/>
      <c r="B154" s="104" t="n"/>
      <c r="C154" s="98" t="inlineStr">
        <is>
          <t>ЗТ</t>
        </is>
      </c>
      <c r="D154" s="88" t="n"/>
      <c r="E154" s="88" t="n"/>
      <c r="F154" s="105" t="inlineStr">
        <is>
          <t>чел.-ч</t>
        </is>
      </c>
      <c r="G154" s="101" t="n">
        <v>7.48</v>
      </c>
      <c r="H154" s="102" t="n">
        <v>1.2</v>
      </c>
      <c r="I154" s="116" t="n">
        <v>6.37296</v>
      </c>
      <c r="J154" s="100" t="n"/>
      <c r="K154" s="100" t="n"/>
      <c r="L154" s="100" t="n"/>
      <c r="M154" s="100" t="n"/>
      <c r="N154" s="100" t="n"/>
    </row>
    <row r="155" ht="19.35" customHeight="1">
      <c r="A155" s="96" t="n"/>
      <c r="B155" s="104" t="n"/>
      <c r="C155" s="98" t="inlineStr">
        <is>
          <t>ЗТм</t>
        </is>
      </c>
      <c r="D155" s="88" t="n"/>
      <c r="E155" s="88" t="n"/>
      <c r="F155" s="105" t="inlineStr">
        <is>
          <t>чел.-ч</t>
        </is>
      </c>
      <c r="G155" s="101" t="n">
        <v>4.28</v>
      </c>
      <c r="H155" s="102" t="n">
        <v>1.2</v>
      </c>
      <c r="I155" s="116" t="n">
        <v>3.64656</v>
      </c>
      <c r="J155" s="100" t="n"/>
      <c r="K155" s="100" t="n"/>
      <c r="L155" s="100" t="n"/>
      <c r="M155" s="100" t="n"/>
      <c r="N155" s="100" t="n"/>
    </row>
    <row r="156" ht="19.35" customHeight="1">
      <c r="A156" s="96" t="n"/>
      <c r="B156" s="104" t="n"/>
      <c r="C156" s="98" t="inlineStr">
        <is>
          <t>Итого по расценке</t>
        </is>
      </c>
      <c r="D156" s="88" t="n"/>
      <c r="E156" s="88" t="n"/>
      <c r="F156" s="99" t="n"/>
      <c r="G156" s="106" t="n"/>
      <c r="H156" s="106" t="n"/>
      <c r="I156" s="100" t="n"/>
      <c r="J156" s="101" t="n">
        <v>388.76</v>
      </c>
      <c r="K156" s="100" t="n"/>
      <c r="L156" s="101" t="n">
        <v>331.23</v>
      </c>
      <c r="M156" s="100" t="n"/>
      <c r="N156" s="107" t="n"/>
    </row>
    <row r="157" ht="19.35" customHeight="1">
      <c r="A157" s="96" t="n"/>
      <c r="B157" s="108" t="n"/>
      <c r="C157" s="98" t="inlineStr">
        <is>
          <t>ФОТ</t>
        </is>
      </c>
      <c r="D157" s="88" t="n"/>
      <c r="E157" s="88" t="n"/>
      <c r="F157" s="99" t="n"/>
      <c r="G157" s="106" t="n"/>
      <c r="H157" s="106" t="n"/>
      <c r="I157" s="100" t="n"/>
      <c r="J157" s="100" t="n"/>
      <c r="K157" s="100" t="n"/>
      <c r="L157" s="101" t="n">
        <v>98.94</v>
      </c>
      <c r="M157" s="100" t="n"/>
      <c r="N157" s="103" t="n">
        <v>7050.46</v>
      </c>
    </row>
    <row r="158" ht="42" customHeight="1">
      <c r="A158" s="96" t="n"/>
      <c r="B158" s="109" t="inlineStr">
        <is>
          <t>Пр/812-001.4-1</t>
        </is>
      </c>
      <c r="C158" s="98" t="inlineStr">
        <is>
          <t>НР Земляные работы по другим видам работ (подготовительным, сопутствующим, укрепительным)</t>
        </is>
      </c>
      <c r="D158" s="88" t="n"/>
      <c r="E158" s="88" t="n"/>
      <c r="F158" s="105" t="inlineStr">
        <is>
          <t>%</t>
        </is>
      </c>
      <c r="G158" s="110" t="n">
        <v>89</v>
      </c>
      <c r="H158" s="111" t="n"/>
      <c r="I158" s="110" t="n">
        <v>89</v>
      </c>
      <c r="J158" s="100" t="n"/>
      <c r="K158" s="100" t="n"/>
      <c r="L158" s="101" t="n">
        <v>88.06</v>
      </c>
      <c r="M158" s="100" t="n"/>
      <c r="N158" s="112" t="n">
        <v>6274.91</v>
      </c>
    </row>
    <row r="159" ht="42" customHeight="1">
      <c r="A159" s="96" t="n"/>
      <c r="B159" s="109" t="inlineStr">
        <is>
          <t>Пр/774-001.4</t>
        </is>
      </c>
      <c r="C159" s="98" t="inlineStr">
        <is>
          <t>СП Земляные работы по другим видам работ (подготовительным, сопутствующим, укрепительным)</t>
        </is>
      </c>
      <c r="D159" s="88" t="n"/>
      <c r="E159" s="88" t="n"/>
      <c r="F159" s="105" t="inlineStr">
        <is>
          <t>%</t>
        </is>
      </c>
      <c r="G159" s="110" t="n">
        <v>41</v>
      </c>
      <c r="H159" s="111" t="n"/>
      <c r="I159" s="110" t="n">
        <v>41</v>
      </c>
      <c r="J159" s="100" t="n"/>
      <c r="K159" s="100" t="n"/>
      <c r="L159" s="101" t="n">
        <v>40.57</v>
      </c>
      <c r="M159" s="100" t="n"/>
      <c r="N159" s="103" t="n">
        <v>2890.69</v>
      </c>
    </row>
    <row r="160" ht="19.35" customHeight="1">
      <c r="A160" s="96" t="n"/>
      <c r="B160" s="108" t="n"/>
      <c r="C160" s="87" t="inlineStr">
        <is>
          <t>Всего по позиции</t>
        </is>
      </c>
      <c r="D160" s="88" t="n"/>
      <c r="E160" s="88" t="n"/>
      <c r="F160" s="100" t="n"/>
      <c r="G160" s="106" t="n"/>
      <c r="H160" s="106" t="n"/>
      <c r="I160" s="113" t="n"/>
      <c r="J160" s="113" t="n"/>
      <c r="K160" s="113" t="n"/>
      <c r="L160" s="115" t="n">
        <v>459.86</v>
      </c>
      <c r="M160" s="113" t="n"/>
      <c r="N160" s="94" t="n"/>
    </row>
    <row r="161" ht="68.65000000000001" customHeight="1">
      <c r="A161" s="87" t="inlineStr">
        <is>
          <t>14</t>
        </is>
      </c>
      <c r="B161" s="91" t="inlineStr">
        <is>
          <t>ФЕР01-02-100-03</t>
        </is>
      </c>
      <c r="C16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61" s="88" t="n"/>
      <c r="E161" s="88" t="n"/>
      <c r="F161" s="93" t="inlineStr">
        <is>
          <t>100 шт</t>
        </is>
      </c>
      <c r="G161" s="94" t="n">
        <v>0.28</v>
      </c>
      <c r="H161" s="95" t="n">
        <v>1</v>
      </c>
      <c r="I161" s="115" t="n">
        <v>0.28</v>
      </c>
      <c r="J161" s="94" t="n"/>
      <c r="K161" s="94" t="n"/>
      <c r="L161" s="94" t="n"/>
      <c r="M161" s="94" t="n"/>
      <c r="N161" s="94" t="n"/>
    </row>
    <row r="162" ht="19.35" customHeight="1">
      <c r="A162" s="96" t="n"/>
      <c r="B162" s="97" t="inlineStr">
        <is>
          <t>1</t>
        </is>
      </c>
      <c r="C162" s="98" t="inlineStr">
        <is>
          <t>ОТ</t>
        </is>
      </c>
      <c r="D162" s="88" t="n"/>
      <c r="E162" s="88" t="n"/>
      <c r="F162" s="99" t="n"/>
      <c r="G162" s="99" t="n"/>
      <c r="H162" s="99" t="n"/>
      <c r="I162" s="100" t="n"/>
      <c r="J162" s="101" t="n">
        <v>326.82</v>
      </c>
      <c r="K162" s="102" t="n">
        <v>1.2</v>
      </c>
      <c r="L162" s="101" t="n">
        <v>109.81</v>
      </c>
      <c r="M162" s="101" t="n">
        <v>71.26000000000001</v>
      </c>
      <c r="N162" s="103" t="n">
        <v>7825.06</v>
      </c>
    </row>
    <row r="163" ht="19.35" customHeight="1">
      <c r="A163" s="96" t="n"/>
      <c r="B163" s="97" t="inlineStr">
        <is>
          <t>2</t>
        </is>
      </c>
      <c r="C163" s="98" t="inlineStr">
        <is>
          <t>ЭМ</t>
        </is>
      </c>
      <c r="D163" s="88" t="n"/>
      <c r="E163" s="88" t="n"/>
      <c r="F163" s="99" t="n"/>
      <c r="G163" s="99" t="n"/>
      <c r="H163" s="99" t="n"/>
      <c r="I163" s="100" t="n"/>
      <c r="J163" s="103" t="n">
        <v>1852.8</v>
      </c>
      <c r="K163" s="102" t="n">
        <v>1.2</v>
      </c>
      <c r="L163" s="101" t="n">
        <v>622.54</v>
      </c>
      <c r="M163" s="100" t="n"/>
      <c r="N163" s="100" t="n"/>
    </row>
    <row r="164" ht="19.35" customHeight="1">
      <c r="A164" s="96" t="n"/>
      <c r="B164" s="97" t="inlineStr">
        <is>
          <t>3</t>
        </is>
      </c>
      <c r="C164" s="98" t="inlineStr">
        <is>
          <t>в т.ч. ОТм</t>
        </is>
      </c>
      <c r="D164" s="88" t="n"/>
      <c r="E164" s="88" t="n"/>
      <c r="F164" s="99" t="n"/>
      <c r="G164" s="99" t="n"/>
      <c r="H164" s="99" t="n"/>
      <c r="I164" s="100" t="n"/>
      <c r="J164" s="101" t="n">
        <v>324</v>
      </c>
      <c r="K164" s="102" t="n">
        <v>1.2</v>
      </c>
      <c r="L164" s="101" t="n">
        <v>108.86</v>
      </c>
      <c r="M164" s="101" t="n">
        <v>71.26000000000001</v>
      </c>
      <c r="N164" s="103" t="n">
        <v>7757.36</v>
      </c>
    </row>
    <row r="165" ht="19.35" customHeight="1">
      <c r="A165" s="96" t="n"/>
      <c r="B165" s="104" t="n"/>
      <c r="C165" s="98" t="inlineStr">
        <is>
          <t>ЗТ</t>
        </is>
      </c>
      <c r="D165" s="88" t="n"/>
      <c r="E165" s="88" t="n"/>
      <c r="F165" s="105" t="inlineStr">
        <is>
          <t>чел.-ч</t>
        </is>
      </c>
      <c r="G165" s="117" t="n">
        <v>41.9</v>
      </c>
      <c r="H165" s="102" t="n">
        <v>1.2</v>
      </c>
      <c r="I165" s="119" t="n">
        <v>14.0784</v>
      </c>
      <c r="J165" s="100" t="n"/>
      <c r="K165" s="100" t="n"/>
      <c r="L165" s="100" t="n"/>
      <c r="M165" s="100" t="n"/>
      <c r="N165" s="100" t="n"/>
    </row>
    <row r="166" ht="19.35" customHeight="1">
      <c r="A166" s="96" t="n"/>
      <c r="B166" s="104" t="n"/>
      <c r="C166" s="98" t="inlineStr">
        <is>
          <t>ЗТм</t>
        </is>
      </c>
      <c r="D166" s="88" t="n"/>
      <c r="E166" s="88" t="n"/>
      <c r="F166" s="105" t="inlineStr">
        <is>
          <t>чел.-ч</t>
        </is>
      </c>
      <c r="G166" s="120" t="n">
        <v>24</v>
      </c>
      <c r="H166" s="102" t="n">
        <v>1.2</v>
      </c>
      <c r="I166" s="118" t="n">
        <v>8.064</v>
      </c>
      <c r="J166" s="100" t="n"/>
      <c r="K166" s="100" t="n"/>
      <c r="L166" s="100" t="n"/>
      <c r="M166" s="100" t="n"/>
      <c r="N166" s="100" t="n"/>
    </row>
    <row r="167" ht="19.35" customHeight="1">
      <c r="A167" s="96" t="n"/>
      <c r="B167" s="104" t="n"/>
      <c r="C167" s="98" t="inlineStr">
        <is>
          <t>Итого по расценке</t>
        </is>
      </c>
      <c r="D167" s="88" t="n"/>
      <c r="E167" s="88" t="n"/>
      <c r="F167" s="99" t="n"/>
      <c r="G167" s="106" t="n"/>
      <c r="H167" s="106" t="n"/>
      <c r="I167" s="100" t="n"/>
      <c r="J167" s="103" t="n">
        <v>2179.62</v>
      </c>
      <c r="K167" s="100" t="n"/>
      <c r="L167" s="101" t="n">
        <v>732.35</v>
      </c>
      <c r="M167" s="100" t="n"/>
      <c r="N167" s="107" t="n"/>
    </row>
    <row r="168" ht="19.35" customHeight="1">
      <c r="A168" s="96" t="n"/>
      <c r="B168" s="108" t="n"/>
      <c r="C168" s="98" t="inlineStr">
        <is>
          <t>ФОТ</t>
        </is>
      </c>
      <c r="D168" s="88" t="n"/>
      <c r="E168" s="88" t="n"/>
      <c r="F168" s="99" t="n"/>
      <c r="G168" s="106" t="n"/>
      <c r="H168" s="106" t="n"/>
      <c r="I168" s="100" t="n"/>
      <c r="J168" s="100" t="n"/>
      <c r="K168" s="100" t="n"/>
      <c r="L168" s="101" t="n">
        <v>218.67</v>
      </c>
      <c r="M168" s="100" t="n"/>
      <c r="N168" s="103" t="n">
        <v>15582.42</v>
      </c>
    </row>
    <row r="169" ht="42" customHeight="1">
      <c r="A169" s="96" t="n"/>
      <c r="B169" s="109" t="inlineStr">
        <is>
          <t>Пр/812-001.4-1</t>
        </is>
      </c>
      <c r="C169" s="98" t="inlineStr">
        <is>
          <t>НР Земляные работы по другим видам работ (подготовительным, сопутствующим, укрепительным)</t>
        </is>
      </c>
      <c r="D169" s="88" t="n"/>
      <c r="E169" s="88" t="n"/>
      <c r="F169" s="105" t="inlineStr">
        <is>
          <t>%</t>
        </is>
      </c>
      <c r="G169" s="110" t="n">
        <v>89</v>
      </c>
      <c r="H169" s="111" t="n"/>
      <c r="I169" s="110" t="n">
        <v>89</v>
      </c>
      <c r="J169" s="100" t="n"/>
      <c r="K169" s="100" t="n"/>
      <c r="L169" s="101" t="n">
        <v>194.62</v>
      </c>
      <c r="M169" s="100" t="n"/>
      <c r="N169" s="112" t="n">
        <v>13868.35</v>
      </c>
    </row>
    <row r="170" ht="42" customHeight="1">
      <c r="A170" s="96" t="n"/>
      <c r="B170" s="109" t="inlineStr">
        <is>
          <t>Пр/774-001.4</t>
        </is>
      </c>
      <c r="C170" s="98" t="inlineStr">
        <is>
          <t>СП Земляные работы по другим видам работ (подготовительным, сопутствующим, укрепительным)</t>
        </is>
      </c>
      <c r="D170" s="88" t="n"/>
      <c r="E170" s="88" t="n"/>
      <c r="F170" s="105" t="inlineStr">
        <is>
          <t>%</t>
        </is>
      </c>
      <c r="G170" s="110" t="n">
        <v>41</v>
      </c>
      <c r="H170" s="111" t="n"/>
      <c r="I170" s="110" t="n">
        <v>41</v>
      </c>
      <c r="J170" s="100" t="n"/>
      <c r="K170" s="100" t="n"/>
      <c r="L170" s="101" t="n">
        <v>89.65000000000001</v>
      </c>
      <c r="M170" s="100" t="n"/>
      <c r="N170" s="103" t="n">
        <v>6388.79</v>
      </c>
    </row>
    <row r="171" ht="19.35" customHeight="1">
      <c r="A171" s="96" t="n"/>
      <c r="B171" s="108" t="n"/>
      <c r="C171" s="87" t="inlineStr">
        <is>
          <t>Всего по позиции</t>
        </is>
      </c>
      <c r="D171" s="88" t="n"/>
      <c r="E171" s="88" t="n"/>
      <c r="F171" s="100" t="n"/>
      <c r="G171" s="106" t="n"/>
      <c r="H171" s="106" t="n"/>
      <c r="I171" s="113" t="n"/>
      <c r="J171" s="113" t="n"/>
      <c r="K171" s="113" t="n"/>
      <c r="L171" s="114" t="n">
        <v>1016.62</v>
      </c>
      <c r="M171" s="113" t="n"/>
      <c r="N171" s="94" t="n"/>
    </row>
    <row r="172" ht="55.35" customHeight="1">
      <c r="A172" s="87" t="inlineStr">
        <is>
          <t>15</t>
        </is>
      </c>
      <c r="B172" s="91" t="inlineStr">
        <is>
          <t>ФЕР01-02-100-09</t>
        </is>
      </c>
      <c r="C172" s="92" t="inlineStr">
        <is>
          <t>При трелевке на каждые последующие 100 м добавлять: к расценке 01-02-100-03</t>
        </is>
      </c>
      <c r="D172" s="88" t="n"/>
      <c r="E172" s="88" t="n"/>
      <c r="F172" s="93" t="inlineStr">
        <is>
          <t>100 шт</t>
        </is>
      </c>
      <c r="G172" s="94" t="n">
        <v>0.28</v>
      </c>
      <c r="H172" s="95" t="n">
        <v>1</v>
      </c>
      <c r="I172" s="115" t="n">
        <v>0.28</v>
      </c>
      <c r="J172" s="94" t="n"/>
      <c r="K172" s="94" t="n"/>
      <c r="L172" s="94" t="n"/>
      <c r="M172" s="94" t="n"/>
      <c r="N172" s="94" t="n"/>
    </row>
    <row r="173" ht="19.35" customHeight="1">
      <c r="A173" s="96" t="n"/>
      <c r="B173" s="97" t="inlineStr">
        <is>
          <t>1</t>
        </is>
      </c>
      <c r="C173" s="98" t="inlineStr">
        <is>
          <t>ОТ</t>
        </is>
      </c>
      <c r="D173" s="88" t="n"/>
      <c r="E173" s="88" t="n"/>
      <c r="F173" s="99" t="n"/>
      <c r="G173" s="99" t="n"/>
      <c r="H173" s="99" t="n"/>
      <c r="I173" s="100" t="n"/>
      <c r="J173" s="101" t="n">
        <v>93.59999999999999</v>
      </c>
      <c r="K173" s="102" t="n">
        <v>1.2</v>
      </c>
      <c r="L173" s="101" t="n">
        <v>31.45</v>
      </c>
      <c r="M173" s="101" t="n">
        <v>71.26000000000001</v>
      </c>
      <c r="N173" s="103" t="n">
        <v>2241.13</v>
      </c>
    </row>
    <row r="174" ht="19.35" customHeight="1">
      <c r="A174" s="96" t="n"/>
      <c r="B174" s="97" t="inlineStr">
        <is>
          <t>2</t>
        </is>
      </c>
      <c r="C174" s="98" t="inlineStr">
        <is>
          <t>ЭМ</t>
        </is>
      </c>
      <c r="D174" s="88" t="n"/>
      <c r="E174" s="88" t="n"/>
      <c r="F174" s="99" t="n"/>
      <c r="G174" s="99" t="n"/>
      <c r="H174" s="99" t="n"/>
      <c r="I174" s="100" t="n"/>
      <c r="J174" s="101" t="n">
        <v>531.14</v>
      </c>
      <c r="K174" s="102" t="n">
        <v>1.2</v>
      </c>
      <c r="L174" s="101" t="n">
        <v>178.46</v>
      </c>
      <c r="M174" s="100" t="n"/>
      <c r="N174" s="100" t="n"/>
    </row>
    <row r="175" ht="19.35" customHeight="1">
      <c r="A175" s="96" t="n"/>
      <c r="B175" s="97" t="inlineStr">
        <is>
          <t>3</t>
        </is>
      </c>
      <c r="C175" s="98" t="inlineStr">
        <is>
          <t>в т.ч. ОТм</t>
        </is>
      </c>
      <c r="D175" s="88" t="n"/>
      <c r="E175" s="88" t="n"/>
      <c r="F175" s="99" t="n"/>
      <c r="G175" s="99" t="n"/>
      <c r="H175" s="99" t="n"/>
      <c r="I175" s="100" t="n"/>
      <c r="J175" s="101" t="n">
        <v>92.88</v>
      </c>
      <c r="K175" s="102" t="n">
        <v>1.2</v>
      </c>
      <c r="L175" s="101" t="n">
        <v>31.21</v>
      </c>
      <c r="M175" s="101" t="n">
        <v>71.26000000000001</v>
      </c>
      <c r="N175" s="103" t="n">
        <v>2224.02</v>
      </c>
    </row>
    <row r="176" ht="19.35" customHeight="1">
      <c r="A176" s="96" t="n"/>
      <c r="B176" s="104" t="n"/>
      <c r="C176" s="98" t="inlineStr">
        <is>
          <t>ЗТ</t>
        </is>
      </c>
      <c r="D176" s="88" t="n"/>
      <c r="E176" s="88" t="n"/>
      <c r="F176" s="105" t="inlineStr">
        <is>
          <t>чел.-ч</t>
        </is>
      </c>
      <c r="G176" s="120" t="n">
        <v>12</v>
      </c>
      <c r="H176" s="102" t="n">
        <v>1.2</v>
      </c>
      <c r="I176" s="118" t="n">
        <v>4.032</v>
      </c>
      <c r="J176" s="100" t="n"/>
      <c r="K176" s="100" t="n"/>
      <c r="L176" s="100" t="n"/>
      <c r="M176" s="100" t="n"/>
      <c r="N176" s="100" t="n"/>
    </row>
    <row r="177" ht="19.35" customHeight="1">
      <c r="A177" s="96" t="n"/>
      <c r="B177" s="104" t="n"/>
      <c r="C177" s="98" t="inlineStr">
        <is>
          <t>ЗТм</t>
        </is>
      </c>
      <c r="D177" s="88" t="n"/>
      <c r="E177" s="88" t="n"/>
      <c r="F177" s="105" t="inlineStr">
        <is>
          <t>чел.-ч</t>
        </is>
      </c>
      <c r="G177" s="101" t="n">
        <v>6.88</v>
      </c>
      <c r="H177" s="102" t="n">
        <v>1.2</v>
      </c>
      <c r="I177" s="116" t="n">
        <v>2.31168</v>
      </c>
      <c r="J177" s="100" t="n"/>
      <c r="K177" s="100" t="n"/>
      <c r="L177" s="100" t="n"/>
      <c r="M177" s="100" t="n"/>
      <c r="N177" s="100" t="n"/>
    </row>
    <row r="178" ht="19.35" customHeight="1">
      <c r="A178" s="96" t="n"/>
      <c r="B178" s="104" t="n"/>
      <c r="C178" s="98" t="inlineStr">
        <is>
          <t>Итого по расценке</t>
        </is>
      </c>
      <c r="D178" s="88" t="n"/>
      <c r="E178" s="88" t="n"/>
      <c r="F178" s="99" t="n"/>
      <c r="G178" s="106" t="n"/>
      <c r="H178" s="106" t="n"/>
      <c r="I178" s="100" t="n"/>
      <c r="J178" s="101" t="n">
        <v>624.74</v>
      </c>
      <c r="K178" s="100" t="n"/>
      <c r="L178" s="101" t="n">
        <v>209.91</v>
      </c>
      <c r="M178" s="100" t="n"/>
      <c r="N178" s="107" t="n"/>
    </row>
    <row r="179" ht="19.35" customHeight="1">
      <c r="A179" s="96" t="n"/>
      <c r="B179" s="108" t="n"/>
      <c r="C179" s="98" t="inlineStr">
        <is>
          <t>ФОТ</t>
        </is>
      </c>
      <c r="D179" s="88" t="n"/>
      <c r="E179" s="88" t="n"/>
      <c r="F179" s="99" t="n"/>
      <c r="G179" s="106" t="n"/>
      <c r="H179" s="106" t="n"/>
      <c r="I179" s="100" t="n"/>
      <c r="J179" s="100" t="n"/>
      <c r="K179" s="100" t="n"/>
      <c r="L179" s="101" t="n">
        <v>62.66</v>
      </c>
      <c r="M179" s="100" t="n"/>
      <c r="N179" s="103" t="n">
        <v>4465.15</v>
      </c>
    </row>
    <row r="180" ht="42" customHeight="1">
      <c r="A180" s="96" t="n"/>
      <c r="B180" s="109" t="inlineStr">
        <is>
          <t>Пр/812-001.4-1</t>
        </is>
      </c>
      <c r="C180" s="98" t="inlineStr">
        <is>
          <t>НР Земляные работы по другим видам работ (подготовительным, сопутствующим, укрепительным)</t>
        </is>
      </c>
      <c r="D180" s="88" t="n"/>
      <c r="E180" s="88" t="n"/>
      <c r="F180" s="105" t="inlineStr">
        <is>
          <t>%</t>
        </is>
      </c>
      <c r="G180" s="110" t="n">
        <v>89</v>
      </c>
      <c r="H180" s="111" t="n"/>
      <c r="I180" s="110" t="n">
        <v>89</v>
      </c>
      <c r="J180" s="100" t="n"/>
      <c r="K180" s="100" t="n"/>
      <c r="L180" s="101" t="n">
        <v>55.77</v>
      </c>
      <c r="M180" s="100" t="n"/>
      <c r="N180" s="112" t="n">
        <v>3973.98</v>
      </c>
    </row>
    <row r="181" ht="42" customHeight="1">
      <c r="A181" s="96" t="n"/>
      <c r="B181" s="109" t="inlineStr">
        <is>
          <t>Пр/774-001.4</t>
        </is>
      </c>
      <c r="C181" s="98" t="inlineStr">
        <is>
          <t>СП Земляные работы по другим видам работ (подготовительным, сопутствующим, укрепительным)</t>
        </is>
      </c>
      <c r="D181" s="88" t="n"/>
      <c r="E181" s="88" t="n"/>
      <c r="F181" s="105" t="inlineStr">
        <is>
          <t>%</t>
        </is>
      </c>
      <c r="G181" s="110" t="n">
        <v>41</v>
      </c>
      <c r="H181" s="111" t="n"/>
      <c r="I181" s="110" t="n">
        <v>41</v>
      </c>
      <c r="J181" s="100" t="n"/>
      <c r="K181" s="100" t="n"/>
      <c r="L181" s="101" t="n">
        <v>25.69</v>
      </c>
      <c r="M181" s="100" t="n"/>
      <c r="N181" s="103" t="n">
        <v>1830.71</v>
      </c>
    </row>
    <row r="182" ht="19.35" customHeight="1">
      <c r="A182" s="96" t="n"/>
      <c r="B182" s="108" t="n"/>
      <c r="C182" s="87" t="inlineStr">
        <is>
          <t>Всего по позиции</t>
        </is>
      </c>
      <c r="D182" s="88" t="n"/>
      <c r="E182" s="88" t="n"/>
      <c r="F182" s="100" t="n"/>
      <c r="G182" s="106" t="n"/>
      <c r="H182" s="106" t="n"/>
      <c r="I182" s="113" t="n"/>
      <c r="J182" s="113" t="n"/>
      <c r="K182" s="113" t="n"/>
      <c r="L182" s="115" t="n">
        <v>291.37</v>
      </c>
      <c r="M182" s="113" t="n"/>
      <c r="N182" s="94" t="n"/>
    </row>
    <row r="183" ht="19.35" customHeight="1">
      <c r="A183" s="121" t="n"/>
      <c r="B183" s="121" t="n"/>
      <c r="C183" s="122" t="inlineStr">
        <is>
          <t>Итого по разделу 1. Вырубка просеки</t>
        </is>
      </c>
      <c r="L183" s="123" t="n">
        <v>12482.73</v>
      </c>
      <c r="M183" s="121" t="n"/>
      <c r="N183" s="124" t="n"/>
    </row>
    <row r="184" ht="19.35" customHeight="1">
      <c r="A184" s="125" t="n"/>
      <c r="B184" s="126" t="n"/>
      <c r="C184" s="127" t="inlineStr">
        <is>
          <t>Итого прямые затраты по разделу</t>
        </is>
      </c>
      <c r="L184" s="128" t="n">
        <v>7027.9</v>
      </c>
      <c r="M184" s="129" t="n"/>
      <c r="N184" s="128" t="n">
        <v>328141.72</v>
      </c>
    </row>
    <row r="185" ht="19.35" customHeight="1">
      <c r="A185" s="125" t="n"/>
      <c r="B185" s="126" t="n"/>
      <c r="C185" s="127" t="inlineStr">
        <is>
          <t>в том числе</t>
        </is>
      </c>
      <c r="L185" s="128" t="n"/>
      <c r="M185" s="129" t="n"/>
      <c r="N185" s="128" t="n"/>
    </row>
    <row r="186" ht="19.35" customHeight="1">
      <c r="A186" s="125" t="n"/>
      <c r="B186" s="126" t="n"/>
      <c r="C186" s="127" t="inlineStr">
        <is>
          <t>- оплата труда (ОТ)</t>
        </is>
      </c>
      <c r="L186" s="128" t="n">
        <v>3595.85</v>
      </c>
      <c r="M186" s="129" t="n"/>
      <c r="N186" s="128" t="n">
        <v>256240.27</v>
      </c>
    </row>
    <row r="187" ht="19.35" customHeight="1">
      <c r="A187" s="125" t="n"/>
      <c r="B187" s="126" t="n"/>
      <c r="C187" s="127" t="inlineStr">
        <is>
          <t>- эксплуатация машин и механизмов</t>
        </is>
      </c>
      <c r="L187" s="128" t="n">
        <v>3432.05</v>
      </c>
      <c r="M187" s="129" t="n"/>
      <c r="N187" s="128" t="n">
        <v>71901.45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эксплуатация машин и механизмов без учета доплат к оплате труда машинистов</t>
        </is>
      </c>
      <c r="L189" s="128" t="n">
        <v>3432.05</v>
      </c>
      <c r="M189" s="129" t="n"/>
      <c r="N189" s="128" t="n">
        <v>71901.45</v>
      </c>
    </row>
    <row r="190" ht="19.35" customHeight="1">
      <c r="A190" s="125" t="n"/>
      <c r="B190" s="130" t="n"/>
      <c r="C190" s="131" t="inlineStr">
        <is>
          <t>в том числе</t>
        </is>
      </c>
      <c r="L190" s="128" t="n"/>
      <c r="M190" s="129" t="n"/>
      <c r="N190" s="128" t="n"/>
    </row>
    <row r="191" ht="19.35" customHeight="1">
      <c r="A191" s="125" t="n"/>
      <c r="B191" s="130" t="n"/>
      <c r="C191" s="131" t="inlineStr">
        <is>
          <t>оплата труда машинистов (ОТм)</t>
        </is>
      </c>
      <c r="L191" s="128" t="n">
        <v>600.17</v>
      </c>
      <c r="M191" s="129" t="n"/>
      <c r="N191" s="128" t="n">
        <v>42768.11</v>
      </c>
    </row>
    <row r="192" ht="19.35" customHeight="1">
      <c r="A192" s="125" t="n"/>
      <c r="B192" s="126" t="n"/>
      <c r="C192" s="127" t="inlineStr">
        <is>
          <t>Итого ФОТ (справочно)</t>
        </is>
      </c>
      <c r="L192" s="128" t="n">
        <v>4196.02</v>
      </c>
      <c r="M192" s="129" t="n"/>
      <c r="N192" s="128" t="n">
        <v>299008.38</v>
      </c>
    </row>
    <row r="193" ht="19.35" customHeight="1">
      <c r="A193" s="125" t="n"/>
      <c r="B193" s="126" t="n"/>
      <c r="C193" s="127" t="inlineStr">
        <is>
          <t>Итого накладные расходы</t>
        </is>
      </c>
      <c r="L193" s="128" t="n">
        <v>3734.46</v>
      </c>
      <c r="M193" s="129" t="n"/>
      <c r="N193" s="128" t="n">
        <v>266117.45</v>
      </c>
    </row>
    <row r="194" ht="19.35" customHeight="1">
      <c r="A194" s="125" t="n"/>
      <c r="B194" s="126" t="n"/>
      <c r="C194" s="127" t="inlineStr">
        <is>
          <t>Итого сметная прибыль</t>
        </is>
      </c>
      <c r="L194" s="128" t="n">
        <v>1720.37</v>
      </c>
      <c r="M194" s="129" t="n"/>
      <c r="N194" s="128" t="n">
        <v>122593.44</v>
      </c>
    </row>
    <row r="195" ht="19.35" customHeight="1">
      <c r="A195" s="125" t="n"/>
      <c r="B195" s="132" t="n"/>
      <c r="C195" s="133" t="inlineStr">
        <is>
          <t>Итого по разделу</t>
        </is>
      </c>
      <c r="L195" s="123" t="n">
        <v>12482.73</v>
      </c>
      <c r="M195" s="134" t="n"/>
      <c r="N195" s="123" t="n">
        <v>716852.61</v>
      </c>
    </row>
    <row r="196" ht="19.35" customHeight="1">
      <c r="A196" s="125" t="n"/>
      <c r="B196" s="130" t="n"/>
      <c r="C196" s="131" t="inlineStr">
        <is>
          <t>Справочно</t>
        </is>
      </c>
      <c r="L196" s="128" t="n"/>
      <c r="M196" s="129" t="n"/>
      <c r="N196" s="128" t="n"/>
    </row>
    <row r="197" ht="19.35" customHeight="1">
      <c r="A197" s="125" t="n"/>
      <c r="B197" s="126" t="n"/>
      <c r="C197" s="131" t="inlineStr">
        <is>
          <t>затраты труда рабочих</t>
        </is>
      </c>
      <c r="I197" s="135" t="n">
        <v>425.73468</v>
      </c>
      <c r="J197" s="136" t="n"/>
      <c r="K197" s="136" t="n"/>
      <c r="L197" s="129" t="n"/>
      <c r="M197" s="129" t="n"/>
      <c r="N197" s="129" t="n"/>
    </row>
    <row r="198" ht="19.35" customHeight="1">
      <c r="A198" s="125" t="n"/>
      <c r="B198" s="126" t="n"/>
      <c r="C198" s="131" t="inlineStr">
        <is>
          <t>затраты труда машинистов</t>
        </is>
      </c>
      <c r="I198" s="135" t="n">
        <v>44.45664</v>
      </c>
      <c r="J198" s="136" t="n"/>
      <c r="K198" s="136" t="n"/>
      <c r="L198" s="129" t="n"/>
      <c r="M198" s="129" t="n"/>
      <c r="N198" s="129" t="n"/>
    </row>
    <row r="199" ht="19.35" customHeight="1">
      <c r="A199" s="137" t="n"/>
      <c r="B199" s="138" t="n"/>
      <c r="C199" s="139" t="inlineStr">
        <is>
          <t>ВСЕГО по смете</t>
        </is>
      </c>
      <c r="D199" s="140" t="n"/>
      <c r="E199" s="140" t="n"/>
      <c r="F199" s="141" t="n"/>
      <c r="G199" s="141" t="n"/>
      <c r="H199" s="141" t="n"/>
      <c r="I199" s="141" t="n"/>
      <c r="J199" s="141" t="n"/>
      <c r="K199" s="141" t="n"/>
      <c r="L199" s="142" t="n"/>
      <c r="M199" s="141" t="n"/>
      <c r="N199" s="143" t="n"/>
    </row>
    <row r="200" ht="19.35" customHeight="1">
      <c r="A200" s="125" t="n"/>
      <c r="B200" s="132" t="n"/>
      <c r="C200" s="133" t="inlineStr">
        <is>
          <t>Итого по всем разделам</t>
        </is>
      </c>
      <c r="L200" s="123" t="n">
        <v>12482.73</v>
      </c>
      <c r="M200" s="124" t="n"/>
      <c r="N200" s="123" t="n"/>
    </row>
    <row r="201" ht="19.35" customHeight="1">
      <c r="A201" s="125" t="n"/>
      <c r="B201" s="126" t="n"/>
      <c r="C201" s="127" t="inlineStr">
        <is>
          <t>ВСЕГО строительные работы</t>
        </is>
      </c>
      <c r="L201" s="128" t="n">
        <v>12482.73</v>
      </c>
      <c r="M201" s="129" t="n"/>
      <c r="N201" s="128" t="n">
        <v>716852.61</v>
      </c>
    </row>
    <row r="202" ht="19.35" customHeight="1">
      <c r="A202" s="125" t="n"/>
      <c r="B202" s="130" t="n"/>
      <c r="C202" s="131" t="inlineStr">
        <is>
          <t>в том числе</t>
        </is>
      </c>
      <c r="L202" s="128" t="n"/>
      <c r="M202" s="129" t="n"/>
      <c r="N202" s="128" t="n"/>
    </row>
    <row r="203" ht="19.35" customHeight="1">
      <c r="A203" s="125" t="n"/>
      <c r="B203" s="130" t="n"/>
      <c r="C203" s="131" t="inlineStr">
        <is>
          <t>всего прямые затраты</t>
        </is>
      </c>
      <c r="L203" s="128" t="n">
        <v>7027.9</v>
      </c>
      <c r="M203" s="129" t="n"/>
      <c r="N203" s="128" t="n">
        <v>328141.72</v>
      </c>
    </row>
    <row r="204" ht="19.35" customHeight="1">
      <c r="A204" s="125" t="n"/>
      <c r="B204" s="130" t="n"/>
      <c r="C204" s="131" t="inlineStr">
        <is>
          <t>в том числе</t>
        </is>
      </c>
      <c r="L204" s="128" t="n"/>
      <c r="M204" s="129" t="n"/>
      <c r="N204" s="128" t="n"/>
    </row>
    <row r="205" ht="19.35" customHeight="1">
      <c r="A205" s="125" t="n"/>
      <c r="B205" s="130" t="n"/>
      <c r="C205" s="131" t="inlineStr">
        <is>
          <t>- оплата труда (ОТ)</t>
        </is>
      </c>
      <c r="L205" s="128" t="n">
        <v>3595.85</v>
      </c>
      <c r="M205" s="129" t="n"/>
      <c r="N205" s="128" t="n">
        <v>256240.27</v>
      </c>
    </row>
    <row r="206" ht="19.35" customHeight="1">
      <c r="A206" s="125" t="n"/>
      <c r="B206" s="130" t="n"/>
      <c r="C206" s="131" t="inlineStr">
        <is>
          <t>- эксплуатация машин и механизмов</t>
        </is>
      </c>
      <c r="L206" s="128" t="n">
        <v>3432.05</v>
      </c>
      <c r="M206" s="129" t="n"/>
      <c r="N206" s="128" t="n">
        <v>71901.45</v>
      </c>
    </row>
    <row r="207" ht="19.35" customHeight="1">
      <c r="A207" s="125" t="n"/>
      <c r="B207" s="130" t="n"/>
      <c r="C207" s="131" t="inlineStr">
        <is>
          <t>в т.ч. эксплуатация машин и механизмов без учета доплат к оплате труда машинистов</t>
        </is>
      </c>
      <c r="L207" s="128" t="n">
        <v>3432.05</v>
      </c>
      <c r="M207" s="129" t="n"/>
      <c r="N207" s="128" t="n">
        <v>71901.45</v>
      </c>
    </row>
    <row r="208" ht="19.35" customHeight="1">
      <c r="A208" s="125" t="n"/>
      <c r="B208" s="130" t="n"/>
      <c r="C208" s="131" t="inlineStr">
        <is>
          <t>- в т.ч. оплата труда машинистов (ОТм)</t>
        </is>
      </c>
      <c r="L208" s="128" t="n">
        <v>600.17</v>
      </c>
      <c r="M208" s="129" t="n"/>
      <c r="N208" s="128" t="n">
        <v>42768.11</v>
      </c>
    </row>
    <row r="209" ht="19.35" customHeight="1">
      <c r="A209" s="125" t="n"/>
      <c r="B209" s="130" t="n"/>
      <c r="C209" s="131" t="inlineStr">
        <is>
          <t>всего ФОТ (справочно)</t>
        </is>
      </c>
      <c r="L209" s="128" t="n">
        <v>4196.02</v>
      </c>
      <c r="M209" s="129" t="n"/>
      <c r="N209" s="128" t="n">
        <v>299008.38</v>
      </c>
    </row>
    <row r="210" ht="19.35" customHeight="1">
      <c r="A210" s="125" t="n"/>
      <c r="B210" s="130" t="n"/>
      <c r="C210" s="131" t="inlineStr">
        <is>
          <t>всего накладные расходы</t>
        </is>
      </c>
      <c r="L210" s="128" t="n">
        <v>3734.46</v>
      </c>
      <c r="M210" s="129" t="n"/>
      <c r="N210" s="128" t="n">
        <v>266117.45</v>
      </c>
    </row>
    <row r="211" ht="19.35" customHeight="1">
      <c r="A211" s="125" t="n"/>
      <c r="B211" s="130" t="n"/>
      <c r="C211" s="131" t="inlineStr">
        <is>
          <t>всего сметная прибыль</t>
        </is>
      </c>
      <c r="L211" s="128" t="n">
        <v>1720.37</v>
      </c>
      <c r="M211" s="129" t="n"/>
      <c r="N211" s="128" t="n">
        <v>122593.44</v>
      </c>
    </row>
    <row r="212" ht="19.35" customHeight="1">
      <c r="A212" s="125" t="n"/>
      <c r="B212" s="132" t="n"/>
      <c r="C212" s="133" t="inlineStr">
        <is>
          <t>ВСЕГО по смете</t>
        </is>
      </c>
      <c r="L212" s="123" t="n">
        <v>12482.73</v>
      </c>
      <c r="M212" s="124" t="n"/>
      <c r="N212" s="123" t="n">
        <v>716852.61</v>
      </c>
    </row>
    <row r="213" ht="19.35" customHeight="1">
      <c r="A213" s="125" t="n"/>
      <c r="B213" s="130" t="n"/>
      <c r="C213" s="131" t="inlineStr">
        <is>
          <t>Всего прямые затраты</t>
        </is>
      </c>
      <c r="L213" s="128" t="n">
        <v>7027.9</v>
      </c>
      <c r="M213" s="129" t="n"/>
      <c r="N213" s="128" t="n">
        <v>328141.72</v>
      </c>
    </row>
    <row r="214" ht="19.35" customHeight="1">
      <c r="A214" s="125" t="n"/>
      <c r="B214" s="130" t="n"/>
      <c r="C214" s="131" t="inlineStr">
        <is>
          <t>в том числе</t>
        </is>
      </c>
      <c r="L214" s="128" t="n"/>
      <c r="M214" s="129" t="n"/>
      <c r="N214" s="128" t="n"/>
    </row>
    <row r="215" ht="19.35" customHeight="1">
      <c r="A215" s="125" t="n"/>
      <c r="B215" s="130" t="n"/>
      <c r="C215" s="131" t="inlineStr">
        <is>
          <t>- оплата труда рабочих (ОТ)</t>
        </is>
      </c>
      <c r="L215" s="128" t="n">
        <v>3595.85</v>
      </c>
      <c r="M215" s="129" t="n"/>
      <c r="N215" s="128" t="n">
        <v>256240.27</v>
      </c>
    </row>
    <row r="216" ht="19.35" customHeight="1">
      <c r="A216" s="125" t="n"/>
      <c r="B216" s="130" t="n"/>
      <c r="C216" s="131" t="inlineStr">
        <is>
          <t>- эксплуатация машин и механизмов</t>
        </is>
      </c>
      <c r="L216" s="128" t="n">
        <v>3432.05</v>
      </c>
      <c r="M216" s="129" t="n"/>
      <c r="N216" s="128" t="n">
        <v>71901.45</v>
      </c>
    </row>
    <row r="217" ht="19.35" customHeight="1">
      <c r="A217" s="125" t="n"/>
      <c r="B217" s="130" t="n"/>
      <c r="C217" s="131" t="inlineStr">
        <is>
          <t>в т.ч. эксплуатация машин и механизмов без учета доплат к оплате труда машинистов</t>
        </is>
      </c>
      <c r="L217" s="128" t="n">
        <v>3432.05</v>
      </c>
      <c r="M217" s="129" t="n"/>
      <c r="N217" s="128" t="n">
        <v>71901.45</v>
      </c>
    </row>
    <row r="218" ht="19.35" customHeight="1">
      <c r="A218" s="125" t="n"/>
      <c r="B218" s="130" t="n"/>
      <c r="C218" s="131" t="inlineStr">
        <is>
          <t>- в т.ч. оплата труда машинистов (ОТм)</t>
        </is>
      </c>
      <c r="L218" s="128" t="n">
        <v>600.17</v>
      </c>
      <c r="M218" s="129" t="n"/>
      <c r="N218" s="128" t="n">
        <v>42768.11</v>
      </c>
    </row>
    <row r="219" ht="19.35" customHeight="1">
      <c r="A219" s="125" t="n"/>
      <c r="B219" s="130" t="n"/>
      <c r="C219" s="131" t="inlineStr">
        <is>
          <t>Всего ФОТ (справочно)</t>
        </is>
      </c>
      <c r="L219" s="128" t="n">
        <v>4196.02</v>
      </c>
      <c r="M219" s="129" t="n"/>
      <c r="N219" s="128" t="n">
        <v>299008.38</v>
      </c>
    </row>
    <row r="220" ht="19.35" customHeight="1">
      <c r="A220" s="125" t="n"/>
      <c r="B220" s="130" t="n"/>
      <c r="C220" s="131" t="inlineStr">
        <is>
          <t>Всего накладные расходы</t>
        </is>
      </c>
      <c r="L220" s="128" t="n">
        <v>3734.46</v>
      </c>
      <c r="M220" s="129" t="n"/>
      <c r="N220" s="128" t="n">
        <v>266117.45</v>
      </c>
    </row>
    <row r="221" ht="19.35" customHeight="1">
      <c r="A221" s="125" t="n"/>
      <c r="B221" s="130" t="n"/>
      <c r="C221" s="131" t="inlineStr">
        <is>
          <t>Всего сметная прибыль</t>
        </is>
      </c>
      <c r="L221" s="128" t="n">
        <v>1720.37</v>
      </c>
      <c r="M221" s="129" t="n"/>
      <c r="N221" s="128" t="n">
        <v>122593.44</v>
      </c>
    </row>
    <row r="222" ht="19.35" customHeight="1">
      <c r="A222" s="125" t="n"/>
      <c r="B222" s="130" t="n"/>
      <c r="C222" s="131" t="inlineStr">
        <is>
          <t>Справочно</t>
        </is>
      </c>
      <c r="L222" s="128" t="n"/>
      <c r="M222" s="129" t="n"/>
      <c r="N222" s="128" t="n"/>
    </row>
    <row r="223" ht="19.35" customHeight="1">
      <c r="A223" s="125" t="n"/>
      <c r="B223" s="126" t="n"/>
      <c r="C223" s="131" t="inlineStr">
        <is>
          <t>затраты труда рабочих</t>
        </is>
      </c>
      <c r="I223" s="135" t="n">
        <v>425.73468</v>
      </c>
      <c r="J223" s="136" t="n"/>
      <c r="K223" s="136" t="n"/>
      <c r="L223" s="129" t="n"/>
      <c r="M223" s="129" t="n"/>
      <c r="N223" s="129" t="n"/>
    </row>
    <row r="224" ht="19.35" customHeight="1">
      <c r="A224" s="125" t="n"/>
      <c r="B224" s="126" t="n"/>
      <c r="C224" s="131" t="inlineStr">
        <is>
          <t>затраты труда машинистов</t>
        </is>
      </c>
      <c r="I224" s="135" t="n">
        <v>44.45664</v>
      </c>
      <c r="J224" s="136" t="n"/>
      <c r="K224" s="136" t="n"/>
      <c r="L224" s="129" t="n"/>
      <c r="M224" s="129" t="n"/>
      <c r="N224" s="129" t="n"/>
    </row>
    <row r="225" ht="19.35" customHeight="1">
      <c r="A225" s="125" t="n"/>
      <c r="B225" s="144" t="n"/>
      <c r="C225" s="144" t="n"/>
      <c r="D225" s="122" t="n"/>
      <c r="E225" s="122" t="n"/>
      <c r="F225" s="4" t="n"/>
      <c r="G225" s="4" t="n"/>
      <c r="H225" s="4" t="n"/>
      <c r="I225" s="4" t="n"/>
      <c r="J225" s="4" t="n"/>
      <c r="K225" s="4" t="n"/>
      <c r="L225" s="4" t="n"/>
      <c r="M225" s="4" t="n"/>
      <c r="N225" s="4" t="n"/>
    </row>
    <row r="226" ht="19.35" customHeight="1">
      <c r="A226" s="145" t="inlineStr">
        <is>
          <t>Составил: ______________________________________/  Григорова И. А. /</t>
        </is>
      </c>
    </row>
    <row r="227" ht="19.35" customHeight="1">
      <c r="A227" s="145" t="n"/>
      <c r="B227" s="145" t="n"/>
      <c r="C227" s="146" t="inlineStr">
        <is>
          <t>должность, подпись (инициалы, фамилия)</t>
        </is>
      </c>
      <c r="G227" s="147" t="n"/>
      <c r="H227" s="147" t="n"/>
      <c r="I227" s="147" t="n"/>
      <c r="J227" s="145" t="n"/>
      <c r="K227" s="145" t="n"/>
      <c r="L227" s="145" t="n"/>
      <c r="M227" s="145" t="n"/>
      <c r="N227" s="145" t="n"/>
    </row>
    <row r="228" ht="19.35" customHeight="1">
      <c r="A228" s="145" t="inlineStr">
        <is>
          <t>Проверил: ______________________________________ /  Черкасов А. В. /</t>
        </is>
      </c>
    </row>
    <row r="229" ht="19.35" customHeight="1">
      <c r="A229" s="4" t="n"/>
      <c r="B229" s="4" t="n"/>
      <c r="C229" s="146" t="inlineStr">
        <is>
          <t>должность, подпись (инициалы, фамилия)</t>
        </is>
      </c>
      <c r="G229" s="147" t="n"/>
      <c r="H229" s="147" t="n"/>
      <c r="I229" s="147" t="n"/>
      <c r="J229" s="4" t="n"/>
      <c r="K229" s="4" t="n"/>
      <c r="L229" s="4" t="n"/>
      <c r="M229" s="4" t="n"/>
      <c r="N229" s="4" t="n"/>
    </row>
  </sheetData>
  <mergeCells count="239">
    <mergeCell ref="C44:E44"/>
    <mergeCell ref="A17:G17"/>
    <mergeCell ref="C212:K212"/>
    <mergeCell ref="H13:N13"/>
    <mergeCell ref="C142:E142"/>
    <mergeCell ref="C80:E80"/>
    <mergeCell ref="A30:N30"/>
    <mergeCell ref="C129:E129"/>
    <mergeCell ref="C198:H198"/>
    <mergeCell ref="A19:G19"/>
    <mergeCell ref="C214:K214"/>
    <mergeCell ref="H15:N15"/>
    <mergeCell ref="C51:E51"/>
    <mergeCell ref="C95:E95"/>
    <mergeCell ref="C60:E60"/>
    <mergeCell ref="C29:G29"/>
    <mergeCell ref="C222:K222"/>
    <mergeCell ref="C71:E71"/>
    <mergeCell ref="C123:E123"/>
    <mergeCell ref="C207:K207"/>
    <mergeCell ref="C181:E181"/>
    <mergeCell ref="C91:E91"/>
    <mergeCell ref="C224:H224"/>
    <mergeCell ref="N39:N40"/>
    <mergeCell ref="C165:E165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216:K216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C168:E168"/>
    <mergeCell ref="C218:K218"/>
    <mergeCell ref="F5:N5"/>
    <mergeCell ref="M39:M40"/>
    <mergeCell ref="C180:E180"/>
    <mergeCell ref="C118:E118"/>
    <mergeCell ref="C75:E75"/>
    <mergeCell ref="C84:E84"/>
    <mergeCell ref="C133:E133"/>
    <mergeCell ref="C127:E127"/>
    <mergeCell ref="C167:E167"/>
    <mergeCell ref="C202:K202"/>
    <mergeCell ref="C211:K211"/>
    <mergeCell ref="C176:E176"/>
    <mergeCell ref="C114:E114"/>
    <mergeCell ref="C59:E59"/>
    <mergeCell ref="C192:K192"/>
    <mergeCell ref="C130:E130"/>
    <mergeCell ref="C223:H223"/>
    <mergeCell ref="C182:E182"/>
    <mergeCell ref="C46:E46"/>
    <mergeCell ref="C201:K201"/>
    <mergeCell ref="C169:E169"/>
    <mergeCell ref="C188:K188"/>
    <mergeCell ref="H14:N14"/>
    <mergeCell ref="C178:E178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61:E161"/>
    <mergeCell ref="C170:E170"/>
    <mergeCell ref="A21:N21"/>
    <mergeCell ref="C131:E131"/>
    <mergeCell ref="C87:E87"/>
    <mergeCell ref="C145:E145"/>
    <mergeCell ref="C189:K189"/>
    <mergeCell ref="C154:E154"/>
    <mergeCell ref="C227:F227"/>
    <mergeCell ref="F4:N4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C215:K215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63:E163"/>
    <mergeCell ref="F2:N2"/>
    <mergeCell ref="C115:E115"/>
    <mergeCell ref="C229:F229"/>
    <mergeCell ref="A25:N25"/>
    <mergeCell ref="L33:M33"/>
    <mergeCell ref="C135:E135"/>
    <mergeCell ref="C150:E150"/>
    <mergeCell ref="C219:K219"/>
    <mergeCell ref="C144:E144"/>
    <mergeCell ref="C122:E122"/>
    <mergeCell ref="C158:E158"/>
    <mergeCell ref="C67:E67"/>
    <mergeCell ref="C209:K209"/>
    <mergeCell ref="C72:E72"/>
    <mergeCell ref="C109:E109"/>
    <mergeCell ref="L35:M35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20:K220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64:E64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21:K221"/>
    <mergeCell ref="C177:E177"/>
    <mergeCell ref="C41:E41"/>
    <mergeCell ref="C134:E134"/>
    <mergeCell ref="C146:E146"/>
    <mergeCell ref="C93:E93"/>
    <mergeCell ref="C124:E124"/>
    <mergeCell ref="C164:E164"/>
    <mergeCell ref="C196:K196"/>
    <mergeCell ref="J10:N10"/>
    <mergeCell ref="A226:N226"/>
    <mergeCell ref="C56:E56"/>
    <mergeCell ref="L37:M37"/>
    <mergeCell ref="C90:E90"/>
    <mergeCell ref="C105:E105"/>
    <mergeCell ref="C139:E139"/>
    <mergeCell ref="C148:E148"/>
    <mergeCell ref="H18:N18"/>
    <mergeCell ref="B39:B40"/>
    <mergeCell ref="J9:N9"/>
    <mergeCell ref="C138:E138"/>
    <mergeCell ref="C213:K213"/>
    <mergeCell ref="C76:E76"/>
    <mergeCell ref="C120:E120"/>
    <mergeCell ref="C132:E132"/>
    <mergeCell ref="C110:E110"/>
    <mergeCell ref="A228:N228"/>
    <mergeCell ref="A8:C8"/>
    <mergeCell ref="C119:E119"/>
    <mergeCell ref="A15:G15"/>
    <mergeCell ref="C82:E82"/>
    <mergeCell ref="C174:E174"/>
    <mergeCell ref="C149:E149"/>
    <mergeCell ref="A10:C10"/>
    <mergeCell ref="C66:E66"/>
    <mergeCell ref="C208:K208"/>
    <mergeCell ref="C53:E53"/>
    <mergeCell ref="C102:E102"/>
    <mergeCell ref="C186:K186"/>
    <mergeCell ref="C217:K217"/>
    <mergeCell ref="C111:E111"/>
    <mergeCell ref="A9:C9"/>
    <mergeCell ref="C86:E86"/>
    <mergeCell ref="C179:E179"/>
    <mergeCell ref="A42:N42"/>
    <mergeCell ref="C68:E68"/>
    <mergeCell ref="C83:E83"/>
    <mergeCell ref="C108:E108"/>
    <mergeCell ref="C166:E166"/>
    <mergeCell ref="C210:K210"/>
    <mergeCell ref="C160:E160"/>
    <mergeCell ref="C175:E175"/>
    <mergeCell ref="C58:E58"/>
    <mergeCell ref="L34:M34"/>
    <mergeCell ref="A11:C11"/>
    <mergeCell ref="A22:N22"/>
    <mergeCell ref="C191:K191"/>
    <mergeCell ref="C45:E45"/>
    <mergeCell ref="C97:E97"/>
    <mergeCell ref="G39:I39"/>
    <mergeCell ref="C187:K187"/>
    <mergeCell ref="C197:H197"/>
    <mergeCell ref="C184:K184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98" min="0" max="16383" man="1"/>
  </rowBreaks>
</worksheet>
</file>

<file path=xl/worksheets/sheet28.xml><?xml version="1.0" encoding="utf-8"?>
<worksheet xmlns="http://schemas.openxmlformats.org/spreadsheetml/2006/main">
  <sheetPr>
    <outlinePr summaryBelow="1" summaryRight="1"/>
    <pageSetUpPr autoPageBreaks="0" fitToPage="0"/>
  </sheetPr>
  <dimension ref="A1:N162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02-33-26</t>
        </is>
      </c>
    </row>
    <row r="25" ht="19.35" customHeight="1">
      <c r="A25" s="56" t="inlineStr">
        <is>
          <t>33 ВЛ 500 кВ Зейская ГЭС - Амурская №2.  Магдагачинский р-он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37.42</v>
      </c>
      <c r="M31" s="65" t="n">
        <v>0.53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86.06999999999999</v>
      </c>
      <c r="E32" s="72" t="inlineStr">
        <is>
          <t>(</t>
        </is>
      </c>
      <c r="F32" s="71" t="n">
        <v>1.21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62.61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86.06999999999999</v>
      </c>
      <c r="E34" s="72" t="inlineStr">
        <is>
          <t>(</t>
        </is>
      </c>
      <c r="F34" s="78" t="n">
        <v>1.21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468-471,483-488,493-494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0.91</v>
      </c>
      <c r="H44" s="95" t="n">
        <v>1</v>
      </c>
      <c r="I44" s="115" t="n">
        <v>0.91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98.09999999999999</v>
      </c>
      <c r="M46" s="101" t="n">
        <v>71.26000000000001</v>
      </c>
      <c r="N46" s="103" t="n">
        <v>6990.61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6" t="n">
        <v>11.70624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98.09999999999999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1" t="n">
        <v>98.09999999999999</v>
      </c>
      <c r="M49" s="100" t="n"/>
      <c r="N49" s="103" t="n">
        <v>6990.61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87.31</v>
      </c>
      <c r="M50" s="100" t="n"/>
      <c r="N50" s="112" t="n">
        <v>6221.64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40.22</v>
      </c>
      <c r="M51" s="100" t="n"/>
      <c r="N51" s="103" t="n">
        <v>2866.15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5" t="n">
        <v>225.63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0.46</v>
      </c>
      <c r="H53" s="95" t="n">
        <v>1</v>
      </c>
      <c r="I53" s="115" t="n">
        <v>0.46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142.84</v>
      </c>
      <c r="M55" s="101" t="n">
        <v>71.26000000000001</v>
      </c>
      <c r="N55" s="103" t="n">
        <v>10178.78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6" t="n">
        <v>17.04576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142.84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1" t="n">
        <v>142.84</v>
      </c>
      <c r="M58" s="100" t="n"/>
      <c r="N58" s="103" t="n">
        <v>10178.78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127.13</v>
      </c>
      <c r="M59" s="100" t="n"/>
      <c r="N59" s="112" t="n">
        <v>9059.110000000001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58.56</v>
      </c>
      <c r="M60" s="100" t="n"/>
      <c r="N60" s="103" t="n">
        <v>4173.3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5" t="n">
        <v>328.53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0.16</v>
      </c>
      <c r="H62" s="95" t="n">
        <v>1</v>
      </c>
      <c r="I62" s="115" t="n">
        <v>0.16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62.43</v>
      </c>
      <c r="M64" s="101" t="n">
        <v>71.26000000000001</v>
      </c>
      <c r="N64" s="103" t="n">
        <v>4448.76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9" t="n">
        <v>7.4496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62.43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62.43</v>
      </c>
      <c r="M67" s="100" t="n"/>
      <c r="N67" s="103" t="n">
        <v>4448.76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55.56</v>
      </c>
      <c r="M68" s="100" t="n"/>
      <c r="N68" s="112" t="n">
        <v>3959.4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25.6</v>
      </c>
      <c r="M69" s="100" t="n"/>
      <c r="N69" s="103" t="n">
        <v>1823.99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5" t="n">
        <v>143.59</v>
      </c>
      <c r="M70" s="113" t="n"/>
      <c r="N70" s="94" t="n"/>
    </row>
    <row r="71" ht="42" customHeight="1">
      <c r="A71" s="87" t="inlineStr">
        <is>
          <t>4</t>
        </is>
      </c>
      <c r="B71" s="91" t="inlineStr">
        <is>
          <t>ФЕР01-02-101-07</t>
        </is>
      </c>
      <c r="C71" s="92" t="inlineStr">
        <is>
          <t>Разделка древесины мягких пород, полученной от валки леса, диаметр стволов: более 32 см</t>
        </is>
      </c>
      <c r="D71" s="88" t="n"/>
      <c r="E71" s="88" t="n"/>
      <c r="F71" s="93" t="inlineStr">
        <is>
          <t>100 деревьев</t>
        </is>
      </c>
      <c r="G71" s="94" t="n">
        <v>0.04</v>
      </c>
      <c r="H71" s="95" t="n">
        <v>1</v>
      </c>
      <c r="I71" s="115" t="n">
        <v>0.04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686.67</v>
      </c>
      <c r="K73" s="148" t="n">
        <v>0.96</v>
      </c>
      <c r="L73" s="101" t="n">
        <v>26.37</v>
      </c>
      <c r="M73" s="101" t="n">
        <v>71.26000000000001</v>
      </c>
      <c r="N73" s="103" t="n">
        <v>1879.13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80.5</v>
      </c>
      <c r="H74" s="148" t="n">
        <v>0.96</v>
      </c>
      <c r="I74" s="119" t="n">
        <v>3.0912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686.67</v>
      </c>
      <c r="K75" s="100" t="n"/>
      <c r="L75" s="101" t="n">
        <v>26.37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1" t="n">
        <v>26.37</v>
      </c>
      <c r="M76" s="100" t="n"/>
      <c r="N76" s="103" t="n">
        <v>1879.13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23.47</v>
      </c>
      <c r="M77" s="100" t="n"/>
      <c r="N77" s="112" t="n">
        <v>1672.43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10.81</v>
      </c>
      <c r="M78" s="100" t="n"/>
      <c r="N78" s="101" t="n">
        <v>770.4400000000001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5" t="n">
        <v>60.65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ФЕР01-02-101-09</t>
        </is>
      </c>
      <c r="C80" s="92" t="inlineStr">
        <is>
          <t>Разделка древесины твердых пород и лиственницы, полученной от валки леса, диаметр стволов: до 16 см</t>
        </is>
      </c>
      <c r="D80" s="88" t="n"/>
      <c r="E80" s="88" t="n"/>
      <c r="F80" s="93" t="inlineStr">
        <is>
          <t>100 деревьев</t>
        </is>
      </c>
      <c r="G80" s="94" t="n">
        <v>0.49</v>
      </c>
      <c r="H80" s="95" t="n">
        <v>1</v>
      </c>
      <c r="I80" s="115" t="n">
        <v>0.49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131.57</v>
      </c>
      <c r="K82" s="148" t="n">
        <v>0.96</v>
      </c>
      <c r="L82" s="101" t="n">
        <v>61.89</v>
      </c>
      <c r="M82" s="101" t="n">
        <v>71.26000000000001</v>
      </c>
      <c r="N82" s="103" t="n">
        <v>4410.28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15.7</v>
      </c>
      <c r="H83" s="148" t="n">
        <v>0.96</v>
      </c>
      <c r="I83" s="116" t="n">
        <v>7.38528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131.57</v>
      </c>
      <c r="K84" s="100" t="n"/>
      <c r="L84" s="101" t="n">
        <v>61.89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1" t="n">
        <v>61.89</v>
      </c>
      <c r="M85" s="100" t="n"/>
      <c r="N85" s="103" t="n">
        <v>4410.28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55.08</v>
      </c>
      <c r="M86" s="100" t="n"/>
      <c r="N86" s="112" t="n">
        <v>3925.15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25.37</v>
      </c>
      <c r="M87" s="100" t="n"/>
      <c r="N87" s="103" t="n">
        <v>1808.21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5" t="n">
        <v>142.34</v>
      </c>
      <c r="M88" s="113" t="n"/>
      <c r="N88" s="94" t="n"/>
    </row>
    <row r="89" ht="55.35" customHeight="1">
      <c r="A89" s="87" t="inlineStr">
        <is>
          <t>6</t>
        </is>
      </c>
      <c r="B89" s="91" t="inlineStr">
        <is>
          <t>ФЕР01-02-101-12</t>
        </is>
      </c>
      <c r="C89" s="92" t="inlineStr">
        <is>
          <t>Разделка древесины твердых пород и лиственницы, полученной от валки леса, диаметр стволов: до 28 см</t>
        </is>
      </c>
      <c r="D89" s="88" t="n"/>
      <c r="E89" s="88" t="n"/>
      <c r="F89" s="93" t="inlineStr">
        <is>
          <t>100 деревьев</t>
        </is>
      </c>
      <c r="G89" s="94" t="n">
        <v>0.25</v>
      </c>
      <c r="H89" s="95" t="n">
        <v>1</v>
      </c>
      <c r="I89" s="115" t="n">
        <v>0.25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384.64</v>
      </c>
      <c r="K91" s="148" t="n">
        <v>0.96</v>
      </c>
      <c r="L91" s="101" t="n">
        <v>92.31</v>
      </c>
      <c r="M91" s="101" t="n">
        <v>71.26000000000001</v>
      </c>
      <c r="N91" s="103" t="n">
        <v>6578.01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17" t="n">
        <v>45.9</v>
      </c>
      <c r="H92" s="148" t="n">
        <v>0.96</v>
      </c>
      <c r="I92" s="118" t="n">
        <v>11.016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6" t="n"/>
      <c r="H93" s="106" t="n"/>
      <c r="I93" s="100" t="n"/>
      <c r="J93" s="101" t="n">
        <v>384.64</v>
      </c>
      <c r="K93" s="100" t="n"/>
      <c r="L93" s="101" t="n">
        <v>92.31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88" t="n"/>
      <c r="E94" s="88" t="n"/>
      <c r="F94" s="99" t="n"/>
      <c r="G94" s="106" t="n"/>
      <c r="H94" s="106" t="n"/>
      <c r="I94" s="100" t="n"/>
      <c r="J94" s="100" t="n"/>
      <c r="K94" s="100" t="n"/>
      <c r="L94" s="101" t="n">
        <v>92.31</v>
      </c>
      <c r="M94" s="100" t="n"/>
      <c r="N94" s="103" t="n">
        <v>6578.01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82.16</v>
      </c>
      <c r="M95" s="100" t="n"/>
      <c r="N95" s="112" t="n">
        <v>5854.43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37.85</v>
      </c>
      <c r="M96" s="100" t="n"/>
      <c r="N96" s="103" t="n">
        <v>2696.98</v>
      </c>
    </row>
    <row r="97" ht="19.35" customHeight="1">
      <c r="A97" s="96" t="n"/>
      <c r="B97" s="108" t="n"/>
      <c r="C97" s="87" t="inlineStr">
        <is>
          <t>Всего по позиции</t>
        </is>
      </c>
      <c r="D97" s="88" t="n"/>
      <c r="E97" s="88" t="n"/>
      <c r="F97" s="100" t="n"/>
      <c r="G97" s="106" t="n"/>
      <c r="H97" s="106" t="n"/>
      <c r="I97" s="113" t="n"/>
      <c r="J97" s="113" t="n"/>
      <c r="K97" s="113" t="n"/>
      <c r="L97" s="115" t="n">
        <v>212.32</v>
      </c>
      <c r="M97" s="113" t="n"/>
      <c r="N97" s="94" t="n"/>
    </row>
    <row r="98" ht="55.35" customHeight="1">
      <c r="A98" s="87" t="inlineStr">
        <is>
          <t>7</t>
        </is>
      </c>
      <c r="B98" s="91" t="inlineStr">
        <is>
          <t>ФЕР01-02-101-13</t>
        </is>
      </c>
      <c r="C98" s="92" t="inlineStr">
        <is>
          <t>Разделка древесины твердых пород и лиственницы, полученной от валки леса, диаметр стволов: до 32 см</t>
        </is>
      </c>
      <c r="D98" s="88" t="n"/>
      <c r="E98" s="88" t="n"/>
      <c r="F98" s="93" t="inlineStr">
        <is>
          <t>100 деревьев</t>
        </is>
      </c>
      <c r="G98" s="94" t="n">
        <v>0.07000000000000001</v>
      </c>
      <c r="H98" s="95" t="n">
        <v>1</v>
      </c>
      <c r="I98" s="115" t="n">
        <v>0.07000000000000001</v>
      </c>
      <c r="J98" s="94" t="n"/>
      <c r="K98" s="94" t="n"/>
      <c r="L98" s="94" t="n"/>
      <c r="M98" s="94" t="n"/>
      <c r="N98" s="94" t="n"/>
    </row>
    <row r="99" ht="24.6" customHeight="1">
      <c r="A99" s="96" t="n"/>
      <c r="B99" s="97" t="inlineStr">
        <is>
          <t>Прил.1.12 п.3.213</t>
        </is>
      </c>
      <c r="C99" s="98" t="inlineStr">
        <is>
          <t>Разделка древесины без заготовки дров ОЗП=0,8; ЭМ=0,7; ЗПМ=0,7; ТЗ=0,8; ТЗМ=0,7</t>
        </is>
      </c>
      <c r="D99" s="88" t="n"/>
      <c r="E99" s="88" t="n"/>
      <c r="F99" s="88" t="n"/>
      <c r="G99" s="88" t="n"/>
      <c r="H99" s="88" t="n"/>
      <c r="I99" s="88" t="n"/>
      <c r="J99" s="88" t="n"/>
      <c r="K99" s="88" t="n"/>
      <c r="L99" s="88" t="n"/>
      <c r="M99" s="88" t="n"/>
      <c r="N99" s="88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494.42</v>
      </c>
      <c r="K100" s="148" t="n">
        <v>0.96</v>
      </c>
      <c r="L100" s="101" t="n">
        <v>33.23</v>
      </c>
      <c r="M100" s="101" t="n">
        <v>71.26000000000001</v>
      </c>
      <c r="N100" s="103" t="n">
        <v>2367.97</v>
      </c>
    </row>
    <row r="101" ht="19.35" customHeight="1">
      <c r="A101" s="96" t="n"/>
      <c r="B101" s="104" t="n"/>
      <c r="C101" s="98" t="inlineStr">
        <is>
          <t>ЗТ</t>
        </is>
      </c>
      <c r="D101" s="88" t="n"/>
      <c r="E101" s="88" t="n"/>
      <c r="F101" s="105" t="inlineStr">
        <is>
          <t>чел.-ч</t>
        </is>
      </c>
      <c r="G101" s="120" t="n">
        <v>59</v>
      </c>
      <c r="H101" s="148" t="n">
        <v>0.96</v>
      </c>
      <c r="I101" s="119" t="n">
        <v>3.9648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88" t="n"/>
      <c r="E102" s="88" t="n"/>
      <c r="F102" s="99" t="n"/>
      <c r="G102" s="106" t="n"/>
      <c r="H102" s="106" t="n"/>
      <c r="I102" s="100" t="n"/>
      <c r="J102" s="101" t="n">
        <v>494.42</v>
      </c>
      <c r="K102" s="100" t="n"/>
      <c r="L102" s="101" t="n">
        <v>33.23</v>
      </c>
      <c r="M102" s="100" t="n"/>
      <c r="N102" s="107" t="n"/>
    </row>
    <row r="103" ht="19.35" customHeight="1">
      <c r="A103" s="96" t="n"/>
      <c r="B103" s="108" t="n"/>
      <c r="C103" s="98" t="inlineStr">
        <is>
          <t>ФОТ</t>
        </is>
      </c>
      <c r="D103" s="88" t="n"/>
      <c r="E103" s="88" t="n"/>
      <c r="F103" s="99" t="n"/>
      <c r="G103" s="106" t="n"/>
      <c r="H103" s="106" t="n"/>
      <c r="I103" s="100" t="n"/>
      <c r="J103" s="100" t="n"/>
      <c r="K103" s="100" t="n"/>
      <c r="L103" s="101" t="n">
        <v>33.23</v>
      </c>
      <c r="M103" s="100" t="n"/>
      <c r="N103" s="103" t="n">
        <v>2367.97</v>
      </c>
    </row>
    <row r="104" ht="42" customHeight="1">
      <c r="A104" s="96" t="n"/>
      <c r="B104" s="109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88" t="n"/>
      <c r="E104" s="88" t="n"/>
      <c r="F104" s="105" t="inlineStr">
        <is>
          <t>%</t>
        </is>
      </c>
      <c r="G104" s="110" t="n">
        <v>89</v>
      </c>
      <c r="H104" s="111" t="n"/>
      <c r="I104" s="110" t="n">
        <v>89</v>
      </c>
      <c r="J104" s="100" t="n"/>
      <c r="K104" s="100" t="n"/>
      <c r="L104" s="101" t="n">
        <v>29.57</v>
      </c>
      <c r="M104" s="100" t="n"/>
      <c r="N104" s="112" t="n">
        <v>2107.49</v>
      </c>
    </row>
    <row r="105" ht="42" customHeight="1">
      <c r="A105" s="96" t="n"/>
      <c r="B105" s="109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88" t="n"/>
      <c r="E105" s="88" t="n"/>
      <c r="F105" s="105" t="inlineStr">
        <is>
          <t>%</t>
        </is>
      </c>
      <c r="G105" s="110" t="n">
        <v>41</v>
      </c>
      <c r="H105" s="111" t="n"/>
      <c r="I105" s="110" t="n">
        <v>41</v>
      </c>
      <c r="J105" s="100" t="n"/>
      <c r="K105" s="100" t="n"/>
      <c r="L105" s="101" t="n">
        <v>13.62</v>
      </c>
      <c r="M105" s="100" t="n"/>
      <c r="N105" s="101" t="n">
        <v>970.87</v>
      </c>
    </row>
    <row r="106" ht="19.35" customHeight="1">
      <c r="A106" s="96" t="n"/>
      <c r="B106" s="108" t="n"/>
      <c r="C106" s="87" t="inlineStr">
        <is>
          <t>Всего по позиции</t>
        </is>
      </c>
      <c r="D106" s="88" t="n"/>
      <c r="E106" s="88" t="n"/>
      <c r="F106" s="100" t="n"/>
      <c r="G106" s="106" t="n"/>
      <c r="H106" s="106" t="n"/>
      <c r="I106" s="113" t="n"/>
      <c r="J106" s="113" t="n"/>
      <c r="K106" s="113" t="n"/>
      <c r="L106" s="115" t="n">
        <v>76.42</v>
      </c>
      <c r="M106" s="113" t="n"/>
      <c r="N106" s="94" t="n"/>
    </row>
    <row r="107" ht="55.35" customHeight="1">
      <c r="A107" s="87" t="inlineStr">
        <is>
          <t>8</t>
        </is>
      </c>
      <c r="B107" s="91" t="inlineStr">
        <is>
          <t>ФЕР01-02-101-14</t>
        </is>
      </c>
      <c r="C107" s="92" t="inlineStr">
        <is>
          <t>Разделка древесины твердых пород и лиственницы, полученной от валки леса, диаметр стволов: более 32 см</t>
        </is>
      </c>
      <c r="D107" s="88" t="n"/>
      <c r="E107" s="88" t="n"/>
      <c r="F107" s="93" t="inlineStr">
        <is>
          <t>100 деревьев</t>
        </is>
      </c>
      <c r="G107" s="94" t="n">
        <v>0.01</v>
      </c>
      <c r="H107" s="95" t="n">
        <v>1</v>
      </c>
      <c r="I107" s="115" t="n">
        <v>0.01</v>
      </c>
      <c r="J107" s="94" t="n"/>
      <c r="K107" s="94" t="n"/>
      <c r="L107" s="94" t="n"/>
      <c r="M107" s="94" t="n"/>
      <c r="N107" s="94" t="n"/>
    </row>
    <row r="108" ht="24.6" customHeight="1">
      <c r="A108" s="96" t="n"/>
      <c r="B108" s="97" t="inlineStr">
        <is>
          <t>Прил.1.12 п.3.213</t>
        </is>
      </c>
      <c r="C108" s="98" t="inlineStr">
        <is>
          <t>Разделка древесины без заготовки дров ОЗП=0,8; ЭМ=0,7; ЗПМ=0,7; ТЗ=0,8; ТЗМ=0,7</t>
        </is>
      </c>
      <c r="D108" s="88" t="n"/>
      <c r="E108" s="88" t="n"/>
      <c r="F108" s="88" t="n"/>
      <c r="G108" s="88" t="n"/>
      <c r="H108" s="88" t="n"/>
      <c r="I108" s="88" t="n"/>
      <c r="J108" s="88" t="n"/>
      <c r="K108" s="88" t="n"/>
      <c r="L108" s="88" t="n"/>
      <c r="M108" s="88" t="n"/>
      <c r="N108" s="88" t="n"/>
    </row>
    <row r="109" ht="19.35" customHeight="1">
      <c r="A109" s="96" t="n"/>
      <c r="B109" s="97" t="inlineStr">
        <is>
          <t>1</t>
        </is>
      </c>
      <c r="C109" s="98" t="inlineStr">
        <is>
          <t>ОТ</t>
        </is>
      </c>
      <c r="D109" s="88" t="n"/>
      <c r="E109" s="88" t="n"/>
      <c r="F109" s="99" t="n"/>
      <c r="G109" s="99" t="n"/>
      <c r="H109" s="99" t="n"/>
      <c r="I109" s="100" t="n"/>
      <c r="J109" s="101" t="n">
        <v>827.9400000000001</v>
      </c>
      <c r="K109" s="148" t="n">
        <v>0.96</v>
      </c>
      <c r="L109" s="101" t="n">
        <v>7.95</v>
      </c>
      <c r="M109" s="101" t="n">
        <v>71.26000000000001</v>
      </c>
      <c r="N109" s="101" t="n">
        <v>566.52</v>
      </c>
    </row>
    <row r="110" ht="19.35" customHeight="1">
      <c r="A110" s="96" t="n"/>
      <c r="B110" s="104" t="n"/>
      <c r="C110" s="98" t="inlineStr">
        <is>
          <t>ЗТ</t>
        </is>
      </c>
      <c r="D110" s="88" t="n"/>
      <c r="E110" s="88" t="n"/>
      <c r="F110" s="105" t="inlineStr">
        <is>
          <t>чел.-ч</t>
        </is>
      </c>
      <c r="G110" s="117" t="n">
        <v>98.8</v>
      </c>
      <c r="H110" s="148" t="n">
        <v>0.96</v>
      </c>
      <c r="I110" s="116" t="n">
        <v>0.94848</v>
      </c>
      <c r="J110" s="100" t="n"/>
      <c r="K110" s="100" t="n"/>
      <c r="L110" s="100" t="n"/>
      <c r="M110" s="100" t="n"/>
      <c r="N110" s="100" t="n"/>
    </row>
    <row r="111" ht="19.35" customHeight="1">
      <c r="A111" s="96" t="n"/>
      <c r="B111" s="104" t="n"/>
      <c r="C111" s="98" t="inlineStr">
        <is>
          <t>Итого по расценке</t>
        </is>
      </c>
      <c r="D111" s="88" t="n"/>
      <c r="E111" s="88" t="n"/>
      <c r="F111" s="99" t="n"/>
      <c r="G111" s="106" t="n"/>
      <c r="H111" s="106" t="n"/>
      <c r="I111" s="100" t="n"/>
      <c r="J111" s="101" t="n">
        <v>827.9400000000001</v>
      </c>
      <c r="K111" s="100" t="n"/>
      <c r="L111" s="101" t="n">
        <v>7.95</v>
      </c>
      <c r="M111" s="100" t="n"/>
      <c r="N111" s="107" t="n"/>
    </row>
    <row r="112" ht="19.35" customHeight="1">
      <c r="A112" s="96" t="n"/>
      <c r="B112" s="108" t="n"/>
      <c r="C112" s="98" t="inlineStr">
        <is>
          <t>ФОТ</t>
        </is>
      </c>
      <c r="D112" s="88" t="n"/>
      <c r="E112" s="88" t="n"/>
      <c r="F112" s="99" t="n"/>
      <c r="G112" s="106" t="n"/>
      <c r="H112" s="106" t="n"/>
      <c r="I112" s="100" t="n"/>
      <c r="J112" s="100" t="n"/>
      <c r="K112" s="100" t="n"/>
      <c r="L112" s="101" t="n">
        <v>7.95</v>
      </c>
      <c r="M112" s="100" t="n"/>
      <c r="N112" s="101" t="n">
        <v>566.52</v>
      </c>
    </row>
    <row r="113" ht="42" customHeight="1">
      <c r="A113" s="96" t="n"/>
      <c r="B113" s="109" t="inlineStr">
        <is>
          <t>Пр/812-001.4-1</t>
        </is>
      </c>
      <c r="C113" s="98" t="inlineStr">
        <is>
          <t>НР Земляные работы по другим видам работ (подготовительным, сопутствующим, укрепительным)</t>
        </is>
      </c>
      <c r="D113" s="88" t="n"/>
      <c r="E113" s="88" t="n"/>
      <c r="F113" s="105" t="inlineStr">
        <is>
          <t>%</t>
        </is>
      </c>
      <c r="G113" s="110" t="n">
        <v>89</v>
      </c>
      <c r="H113" s="111" t="n"/>
      <c r="I113" s="110" t="n">
        <v>89</v>
      </c>
      <c r="J113" s="100" t="n"/>
      <c r="K113" s="100" t="n"/>
      <c r="L113" s="101" t="n">
        <v>7.08</v>
      </c>
      <c r="M113" s="100" t="n"/>
      <c r="N113" s="151" t="n">
        <v>504.2</v>
      </c>
    </row>
    <row r="114" ht="42" customHeight="1">
      <c r="A114" s="96" t="n"/>
      <c r="B114" s="109" t="inlineStr">
        <is>
          <t>Пр/774-001.4</t>
        </is>
      </c>
      <c r="C114" s="98" t="inlineStr">
        <is>
          <t>СП Земляные работы по другим видам работ (подготовительным, сопутствующим, укрепительным)</t>
        </is>
      </c>
      <c r="D114" s="88" t="n"/>
      <c r="E114" s="88" t="n"/>
      <c r="F114" s="105" t="inlineStr">
        <is>
          <t>%</t>
        </is>
      </c>
      <c r="G114" s="110" t="n">
        <v>41</v>
      </c>
      <c r="H114" s="111" t="n"/>
      <c r="I114" s="110" t="n">
        <v>41</v>
      </c>
      <c r="J114" s="100" t="n"/>
      <c r="K114" s="100" t="n"/>
      <c r="L114" s="101" t="n">
        <v>3.26</v>
      </c>
      <c r="M114" s="100" t="n"/>
      <c r="N114" s="101" t="n">
        <v>232.27</v>
      </c>
    </row>
    <row r="115" ht="19.35" customHeight="1">
      <c r="A115" s="96" t="n"/>
      <c r="B115" s="108" t="n"/>
      <c r="C115" s="87" t="inlineStr">
        <is>
          <t>Всего по позиции</t>
        </is>
      </c>
      <c r="D115" s="88" t="n"/>
      <c r="E115" s="88" t="n"/>
      <c r="F115" s="100" t="n"/>
      <c r="G115" s="106" t="n"/>
      <c r="H115" s="106" t="n"/>
      <c r="I115" s="113" t="n"/>
      <c r="J115" s="113" t="n"/>
      <c r="K115" s="113" t="n"/>
      <c r="L115" s="115" t="n">
        <v>18.29</v>
      </c>
      <c r="M115" s="113" t="n"/>
      <c r="N115" s="94" t="n"/>
    </row>
    <row r="116" ht="19.35" customHeight="1">
      <c r="A116" s="121" t="n"/>
      <c r="B116" s="121" t="n"/>
      <c r="C116" s="122" t="inlineStr">
        <is>
          <t>Итого по разделу 1. Вырубка просеки</t>
        </is>
      </c>
      <c r="L116" s="123" t="n">
        <v>1207.77</v>
      </c>
      <c r="M116" s="121" t="n"/>
      <c r="N116" s="124" t="n"/>
    </row>
    <row r="117" ht="19.35" customHeight="1">
      <c r="A117" s="125" t="n"/>
      <c r="B117" s="126" t="n"/>
      <c r="C117" s="127" t="inlineStr">
        <is>
          <t>Итого прямые затраты по разделу</t>
        </is>
      </c>
      <c r="L117" s="128" t="n">
        <v>525.12</v>
      </c>
      <c r="M117" s="129" t="n"/>
      <c r="N117" s="128" t="n">
        <v>37420.06</v>
      </c>
    </row>
    <row r="118" ht="19.35" customHeight="1">
      <c r="A118" s="125" t="n"/>
      <c r="B118" s="126" t="n"/>
      <c r="C118" s="127" t="inlineStr">
        <is>
          <t>в том числе</t>
        </is>
      </c>
      <c r="L118" s="128" t="n"/>
      <c r="M118" s="129" t="n"/>
      <c r="N118" s="128" t="n"/>
    </row>
    <row r="119" ht="19.35" customHeight="1">
      <c r="A119" s="125" t="n"/>
      <c r="B119" s="126" t="n"/>
      <c r="C119" s="127" t="inlineStr">
        <is>
          <t>- оплата труда (ОТ)</t>
        </is>
      </c>
      <c r="L119" s="128" t="n">
        <v>525.12</v>
      </c>
      <c r="M119" s="129" t="n"/>
      <c r="N119" s="128" t="n">
        <v>37420.06</v>
      </c>
    </row>
    <row r="120" ht="19.35" customHeight="1">
      <c r="A120" s="125" t="n"/>
      <c r="B120" s="126" t="n"/>
      <c r="C120" s="127" t="inlineStr">
        <is>
          <t>- эксплуатация машин и механизмов</t>
        </is>
      </c>
      <c r="L120" s="128" t="n">
        <v>0</v>
      </c>
      <c r="M120" s="129" t="n"/>
      <c r="N120" s="128" t="n">
        <v>0</v>
      </c>
    </row>
    <row r="121" ht="19.35" customHeight="1">
      <c r="A121" s="125" t="n"/>
      <c r="B121" s="130" t="n"/>
      <c r="C121" s="131" t="inlineStr">
        <is>
          <t>в том числе</t>
        </is>
      </c>
      <c r="L121" s="128" t="n"/>
      <c r="M121" s="129" t="n"/>
      <c r="N121" s="128" t="n"/>
    </row>
    <row r="122" ht="19.35" customHeight="1">
      <c r="A122" s="125" t="n"/>
      <c r="B122" s="130" t="n"/>
      <c r="C122" s="131" t="inlineStr">
        <is>
          <t>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в том числе</t>
        </is>
      </c>
      <c r="L123" s="128" t="n"/>
      <c r="M123" s="129" t="n"/>
      <c r="N123" s="128" t="n"/>
    </row>
    <row r="124" ht="19.35" customHeight="1">
      <c r="A124" s="125" t="n"/>
      <c r="B124" s="130" t="n"/>
      <c r="C124" s="131" t="inlineStr">
        <is>
          <t>оплата труда машинистов (ОТм)</t>
        </is>
      </c>
      <c r="L124" s="128" t="n">
        <v>0</v>
      </c>
      <c r="M124" s="129" t="n"/>
      <c r="N124" s="128" t="n">
        <v>0</v>
      </c>
    </row>
    <row r="125" ht="19.35" customHeight="1">
      <c r="A125" s="125" t="n"/>
      <c r="B125" s="126" t="n"/>
      <c r="C125" s="127" t="inlineStr">
        <is>
          <t>Итого ФОТ (справочно)</t>
        </is>
      </c>
      <c r="L125" s="128" t="n">
        <v>525.12</v>
      </c>
      <c r="M125" s="129" t="n"/>
      <c r="N125" s="128" t="n">
        <v>37420.06</v>
      </c>
    </row>
    <row r="126" ht="19.35" customHeight="1">
      <c r="A126" s="125" t="n"/>
      <c r="B126" s="126" t="n"/>
      <c r="C126" s="127" t="inlineStr">
        <is>
          <t>Итого накладные расходы</t>
        </is>
      </c>
      <c r="L126" s="128" t="n">
        <v>467.36</v>
      </c>
      <c r="M126" s="129" t="n"/>
      <c r="N126" s="128" t="n">
        <v>33303.85</v>
      </c>
    </row>
    <row r="127" ht="19.35" customHeight="1">
      <c r="A127" s="125" t="n"/>
      <c r="B127" s="126" t="n"/>
      <c r="C127" s="127" t="inlineStr">
        <is>
          <t>Итого сметная прибыль</t>
        </is>
      </c>
      <c r="L127" s="128" t="n">
        <v>215.29</v>
      </c>
      <c r="M127" s="129" t="n"/>
      <c r="N127" s="128" t="n">
        <v>15342.21</v>
      </c>
    </row>
    <row r="128" ht="19.35" customHeight="1">
      <c r="A128" s="125" t="n"/>
      <c r="B128" s="132" t="n"/>
      <c r="C128" s="133" t="inlineStr">
        <is>
          <t>Итого по разделу</t>
        </is>
      </c>
      <c r="L128" s="123" t="n">
        <v>1207.77</v>
      </c>
      <c r="M128" s="134" t="n"/>
      <c r="N128" s="123" t="n">
        <v>86066.12</v>
      </c>
    </row>
    <row r="129" ht="19.35" customHeight="1">
      <c r="A129" s="125" t="n"/>
      <c r="B129" s="130" t="n"/>
      <c r="C129" s="131" t="inlineStr">
        <is>
          <t>Справочно</t>
        </is>
      </c>
      <c r="L129" s="128" t="n"/>
      <c r="M129" s="129" t="n"/>
      <c r="N129" s="128" t="n"/>
    </row>
    <row r="130" ht="19.35" customHeight="1">
      <c r="A130" s="125" t="n"/>
      <c r="B130" s="126" t="n"/>
      <c r="C130" s="131" t="inlineStr">
        <is>
          <t>затраты труда рабочих</t>
        </is>
      </c>
      <c r="I130" s="135" t="n">
        <v>62.60736</v>
      </c>
      <c r="J130" s="136" t="n"/>
      <c r="K130" s="136" t="n"/>
      <c r="L130" s="129" t="n"/>
      <c r="M130" s="129" t="n"/>
      <c r="N130" s="129" t="n"/>
    </row>
    <row r="131" ht="19.35" customHeight="1">
      <c r="A131" s="125" t="n"/>
      <c r="B131" s="126" t="n"/>
      <c r="C131" s="131" t="inlineStr">
        <is>
          <t>затраты труда машинистов</t>
        </is>
      </c>
      <c r="I131" s="135" t="n">
        <v>0</v>
      </c>
      <c r="J131" s="136" t="n"/>
      <c r="K131" s="136" t="n"/>
      <c r="L131" s="129" t="n"/>
      <c r="M131" s="129" t="n"/>
      <c r="N131" s="129" t="n"/>
    </row>
    <row r="132" ht="19.35" customHeight="1">
      <c r="A132" s="137" t="n"/>
      <c r="B132" s="138" t="n"/>
      <c r="C132" s="139" t="inlineStr">
        <is>
          <t>ВСЕГО по смете</t>
        </is>
      </c>
      <c r="D132" s="140" t="n"/>
      <c r="E132" s="140" t="n"/>
      <c r="F132" s="141" t="n"/>
      <c r="G132" s="141" t="n"/>
      <c r="H132" s="141" t="n"/>
      <c r="I132" s="141" t="n"/>
      <c r="J132" s="141" t="n"/>
      <c r="K132" s="141" t="n"/>
      <c r="L132" s="142" t="n"/>
      <c r="M132" s="141" t="n"/>
      <c r="N132" s="143" t="n"/>
    </row>
    <row r="133" ht="19.35" customHeight="1">
      <c r="A133" s="125" t="n"/>
      <c r="B133" s="132" t="n"/>
      <c r="C133" s="133" t="inlineStr">
        <is>
          <t>Итого по всем разделам</t>
        </is>
      </c>
      <c r="L133" s="123" t="n">
        <v>1207.77</v>
      </c>
      <c r="M133" s="124" t="n"/>
      <c r="N133" s="123" t="n"/>
    </row>
    <row r="134" ht="19.35" customHeight="1">
      <c r="A134" s="125" t="n"/>
      <c r="B134" s="126" t="n"/>
      <c r="C134" s="127" t="inlineStr">
        <is>
          <t>ВСЕГО строительные работы</t>
        </is>
      </c>
      <c r="L134" s="128" t="n">
        <v>1207.77</v>
      </c>
      <c r="M134" s="129" t="n"/>
      <c r="N134" s="128" t="n">
        <v>86066.12</v>
      </c>
    </row>
    <row r="135" ht="19.35" customHeight="1">
      <c r="A135" s="125" t="n"/>
      <c r="B135" s="130" t="n"/>
      <c r="C135" s="131" t="inlineStr">
        <is>
          <t>в том числе</t>
        </is>
      </c>
      <c r="L135" s="128" t="n"/>
      <c r="M135" s="129" t="n"/>
      <c r="N135" s="128" t="n"/>
    </row>
    <row r="136" ht="19.35" customHeight="1">
      <c r="A136" s="125" t="n"/>
      <c r="B136" s="130" t="n"/>
      <c r="C136" s="131" t="inlineStr">
        <is>
          <t>всего прямые затраты</t>
        </is>
      </c>
      <c r="L136" s="128" t="n">
        <v>525.12</v>
      </c>
      <c r="M136" s="129" t="n"/>
      <c r="N136" s="128" t="n">
        <v>37420.06</v>
      </c>
    </row>
    <row r="137" ht="19.35" customHeight="1">
      <c r="A137" s="125" t="n"/>
      <c r="B137" s="130" t="n"/>
      <c r="C137" s="131" t="inlineStr">
        <is>
          <t>в том числе</t>
        </is>
      </c>
      <c r="L137" s="128" t="n"/>
      <c r="M137" s="129" t="n"/>
      <c r="N137" s="128" t="n"/>
    </row>
    <row r="138" ht="19.35" customHeight="1">
      <c r="A138" s="125" t="n"/>
      <c r="B138" s="130" t="n"/>
      <c r="C138" s="131" t="inlineStr">
        <is>
          <t>- оплата труда (ОТ)</t>
        </is>
      </c>
      <c r="L138" s="128" t="n">
        <v>525.12</v>
      </c>
      <c r="M138" s="129" t="n"/>
      <c r="N138" s="128" t="n">
        <v>37420.06</v>
      </c>
    </row>
    <row r="139" ht="19.35" customHeight="1">
      <c r="A139" s="125" t="n"/>
      <c r="B139" s="130" t="n"/>
      <c r="C139" s="131" t="inlineStr">
        <is>
          <t>- эксплуатация машин и механизмов</t>
        </is>
      </c>
      <c r="L139" s="128" t="n">
        <v>0</v>
      </c>
      <c r="M139" s="129" t="n"/>
      <c r="N139" s="128" t="n">
        <v>0</v>
      </c>
    </row>
    <row r="140" ht="19.35" customHeight="1">
      <c r="A140" s="125" t="n"/>
      <c r="B140" s="130" t="n"/>
      <c r="C140" s="131" t="inlineStr">
        <is>
          <t>в т.ч. эксплуатация машин и механизмов без учета доплат к оплате труда машинистов</t>
        </is>
      </c>
      <c r="L140" s="128" t="n">
        <v>0</v>
      </c>
      <c r="M140" s="129" t="n"/>
      <c r="N140" s="128" t="n">
        <v>0</v>
      </c>
    </row>
    <row r="141" ht="19.35" customHeight="1">
      <c r="A141" s="125" t="n"/>
      <c r="B141" s="130" t="n"/>
      <c r="C141" s="131" t="inlineStr">
        <is>
          <t>- в т.ч. оплата труда машинистов (ОТм)</t>
        </is>
      </c>
      <c r="L141" s="128" t="n">
        <v>0</v>
      </c>
      <c r="M141" s="129" t="n"/>
      <c r="N141" s="128" t="n">
        <v>0</v>
      </c>
    </row>
    <row r="142" ht="19.35" customHeight="1">
      <c r="A142" s="125" t="n"/>
      <c r="B142" s="130" t="n"/>
      <c r="C142" s="131" t="inlineStr">
        <is>
          <t>всего ФОТ (справочно)</t>
        </is>
      </c>
      <c r="L142" s="128" t="n">
        <v>525.12</v>
      </c>
      <c r="M142" s="129" t="n"/>
      <c r="N142" s="128" t="n">
        <v>37420.06</v>
      </c>
    </row>
    <row r="143" ht="19.35" customHeight="1">
      <c r="A143" s="125" t="n"/>
      <c r="B143" s="130" t="n"/>
      <c r="C143" s="131" t="inlineStr">
        <is>
          <t>всего накладные расходы</t>
        </is>
      </c>
      <c r="L143" s="128" t="n">
        <v>467.36</v>
      </c>
      <c r="M143" s="129" t="n"/>
      <c r="N143" s="128" t="n">
        <v>33303.85</v>
      </c>
    </row>
    <row r="144" ht="19.35" customHeight="1">
      <c r="A144" s="125" t="n"/>
      <c r="B144" s="130" t="n"/>
      <c r="C144" s="131" t="inlineStr">
        <is>
          <t>всего сметная прибыль</t>
        </is>
      </c>
      <c r="L144" s="128" t="n">
        <v>215.29</v>
      </c>
      <c r="M144" s="129" t="n"/>
      <c r="N144" s="128" t="n">
        <v>15342.21</v>
      </c>
    </row>
    <row r="145" ht="19.35" customHeight="1">
      <c r="A145" s="125" t="n"/>
      <c r="B145" s="132" t="n"/>
      <c r="C145" s="133" t="inlineStr">
        <is>
          <t>ВСЕГО по смете</t>
        </is>
      </c>
      <c r="L145" s="123" t="n">
        <v>1207.77</v>
      </c>
      <c r="M145" s="124" t="n"/>
      <c r="N145" s="123" t="n">
        <v>86066.12</v>
      </c>
    </row>
    <row r="146" ht="19.35" customHeight="1">
      <c r="A146" s="125" t="n"/>
      <c r="B146" s="130" t="n"/>
      <c r="C146" s="131" t="inlineStr">
        <is>
          <t>Всего прямые затраты</t>
        </is>
      </c>
      <c r="L146" s="128" t="n">
        <v>525.12</v>
      </c>
      <c r="M146" s="129" t="n"/>
      <c r="N146" s="128" t="n">
        <v>37420.06</v>
      </c>
    </row>
    <row r="147" ht="19.35" customHeight="1">
      <c r="A147" s="125" t="n"/>
      <c r="B147" s="130" t="n"/>
      <c r="C147" s="131" t="inlineStr">
        <is>
          <t>в том числе</t>
        </is>
      </c>
      <c r="L147" s="128" t="n"/>
      <c r="M147" s="129" t="n"/>
      <c r="N147" s="128" t="n"/>
    </row>
    <row r="148" ht="19.35" customHeight="1">
      <c r="A148" s="125" t="n"/>
      <c r="B148" s="130" t="n"/>
      <c r="C148" s="131" t="inlineStr">
        <is>
          <t>- оплата труда рабочих (ОТ)</t>
        </is>
      </c>
      <c r="L148" s="128" t="n">
        <v>525.12</v>
      </c>
      <c r="M148" s="129" t="n"/>
      <c r="N148" s="128" t="n">
        <v>37420.06</v>
      </c>
    </row>
    <row r="149" ht="19.35" customHeight="1">
      <c r="A149" s="125" t="n"/>
      <c r="B149" s="130" t="n"/>
      <c r="C149" s="131" t="inlineStr">
        <is>
          <t>- эксплуатация машин и механизмов</t>
        </is>
      </c>
      <c r="L149" s="128" t="n">
        <v>0</v>
      </c>
      <c r="M149" s="129" t="n"/>
      <c r="N149" s="128" t="n">
        <v>0</v>
      </c>
    </row>
    <row r="150" ht="19.35" customHeight="1">
      <c r="A150" s="125" t="n"/>
      <c r="B150" s="130" t="n"/>
      <c r="C150" s="131" t="inlineStr">
        <is>
          <t>в т.ч. эксплуатация машин и механизмов без учета доплат к оплате труда машинистов</t>
        </is>
      </c>
      <c r="L150" s="128" t="n">
        <v>0</v>
      </c>
      <c r="M150" s="129" t="n"/>
      <c r="N150" s="128" t="n">
        <v>0</v>
      </c>
    </row>
    <row r="151" ht="19.35" customHeight="1">
      <c r="A151" s="125" t="n"/>
      <c r="B151" s="130" t="n"/>
      <c r="C151" s="131" t="inlineStr">
        <is>
          <t>- в т.ч. оплата труда машинистов (ОТм)</t>
        </is>
      </c>
      <c r="L151" s="128" t="n">
        <v>0</v>
      </c>
      <c r="M151" s="129" t="n"/>
      <c r="N151" s="128" t="n">
        <v>0</v>
      </c>
    </row>
    <row r="152" ht="19.35" customHeight="1">
      <c r="A152" s="125" t="n"/>
      <c r="B152" s="130" t="n"/>
      <c r="C152" s="131" t="inlineStr">
        <is>
          <t>Всего ФОТ (справочно)</t>
        </is>
      </c>
      <c r="L152" s="128" t="n">
        <v>525.12</v>
      </c>
      <c r="M152" s="129" t="n"/>
      <c r="N152" s="128" t="n">
        <v>37420.06</v>
      </c>
    </row>
    <row r="153" ht="19.35" customHeight="1">
      <c r="A153" s="125" t="n"/>
      <c r="B153" s="130" t="n"/>
      <c r="C153" s="131" t="inlineStr">
        <is>
          <t>Всего накладные расходы</t>
        </is>
      </c>
      <c r="L153" s="128" t="n">
        <v>467.36</v>
      </c>
      <c r="M153" s="129" t="n"/>
      <c r="N153" s="128" t="n">
        <v>33303.85</v>
      </c>
    </row>
    <row r="154" ht="19.35" customHeight="1">
      <c r="A154" s="125" t="n"/>
      <c r="B154" s="130" t="n"/>
      <c r="C154" s="131" t="inlineStr">
        <is>
          <t>Всего сметная прибыль</t>
        </is>
      </c>
      <c r="L154" s="128" t="n">
        <v>215.29</v>
      </c>
      <c r="M154" s="129" t="n"/>
      <c r="N154" s="128" t="n">
        <v>15342.21</v>
      </c>
    </row>
    <row r="155" ht="19.35" customHeight="1">
      <c r="A155" s="125" t="n"/>
      <c r="B155" s="130" t="n"/>
      <c r="C155" s="131" t="inlineStr">
        <is>
          <t>Справочно</t>
        </is>
      </c>
      <c r="L155" s="128" t="n"/>
      <c r="M155" s="129" t="n"/>
      <c r="N155" s="128" t="n"/>
    </row>
    <row r="156" ht="19.35" customHeight="1">
      <c r="A156" s="125" t="n"/>
      <c r="B156" s="126" t="n"/>
      <c r="C156" s="131" t="inlineStr">
        <is>
          <t>затраты труда рабочих</t>
        </is>
      </c>
      <c r="I156" s="135" t="n">
        <v>62.60736</v>
      </c>
      <c r="J156" s="136" t="n"/>
      <c r="K156" s="136" t="n"/>
      <c r="L156" s="129" t="n"/>
      <c r="M156" s="129" t="n"/>
      <c r="N156" s="129" t="n"/>
    </row>
    <row r="157" ht="19.35" customHeight="1">
      <c r="A157" s="125" t="n"/>
      <c r="B157" s="126" t="n"/>
      <c r="C157" s="131" t="inlineStr">
        <is>
          <t>затраты труда машинистов</t>
        </is>
      </c>
      <c r="I157" s="135" t="n">
        <v>0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44" t="n"/>
      <c r="C158" s="144" t="n"/>
      <c r="D158" s="122" t="n"/>
      <c r="E158" s="122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4" t="n"/>
    </row>
    <row r="159" ht="19.35" customHeight="1">
      <c r="A159" s="145" t="inlineStr">
        <is>
          <t>Составил: ______________________________________/  Григорова И. А. /</t>
        </is>
      </c>
    </row>
    <row r="160" ht="19.35" customHeight="1">
      <c r="A160" s="145" t="n"/>
      <c r="B160" s="145" t="n"/>
      <c r="C160" s="146" t="inlineStr">
        <is>
          <t>должность, подпись (инициалы, фамилия)</t>
        </is>
      </c>
      <c r="G160" s="147" t="n"/>
      <c r="H160" s="147" t="n"/>
      <c r="I160" s="147" t="n"/>
      <c r="J160" s="145" t="n"/>
      <c r="K160" s="145" t="n"/>
      <c r="L160" s="145" t="n"/>
      <c r="M160" s="145" t="n"/>
      <c r="N160" s="145" t="n"/>
    </row>
    <row r="161" ht="19.35" customHeight="1">
      <c r="A161" s="145" t="inlineStr">
        <is>
          <t>Проверил: ______________________________________ /  Черкасов А. В. /</t>
        </is>
      </c>
    </row>
    <row r="162" ht="19.35" customHeight="1">
      <c r="A162" s="4" t="n"/>
      <c r="B162" s="4" t="n"/>
      <c r="C162" s="146" t="inlineStr">
        <is>
          <t>должность, подпись (инициалы, фамилия)</t>
        </is>
      </c>
      <c r="G162" s="147" t="n"/>
      <c r="H162" s="147" t="n"/>
      <c r="I162" s="147" t="n"/>
      <c r="J162" s="4" t="n"/>
      <c r="K162" s="4" t="n"/>
      <c r="L162" s="4" t="n"/>
      <c r="M162" s="4" t="n"/>
      <c r="N162" s="4" t="n"/>
    </row>
  </sheetData>
  <mergeCells count="172">
    <mergeCell ref="C44:E44"/>
    <mergeCell ref="A17:G17"/>
    <mergeCell ref="C121:K121"/>
    <mergeCell ref="C134:K134"/>
    <mergeCell ref="H13:N13"/>
    <mergeCell ref="C146:K146"/>
    <mergeCell ref="C80:E80"/>
    <mergeCell ref="A30:N30"/>
    <mergeCell ref="A19:G19"/>
    <mergeCell ref="H15:N15"/>
    <mergeCell ref="C51:E51"/>
    <mergeCell ref="C95:E95"/>
    <mergeCell ref="C130:H130"/>
    <mergeCell ref="C60:E60"/>
    <mergeCell ref="C29:G29"/>
    <mergeCell ref="C138:K138"/>
    <mergeCell ref="C71:E71"/>
    <mergeCell ref="C120:K120"/>
    <mergeCell ref="C119:K119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74:E74"/>
    <mergeCell ref="C108:N108"/>
    <mergeCell ref="F6:N6"/>
    <mergeCell ref="H17:N17"/>
    <mergeCell ref="A28:B28"/>
    <mergeCell ref="C113:E113"/>
    <mergeCell ref="C103:E103"/>
    <mergeCell ref="C147:K147"/>
    <mergeCell ref="C85:E85"/>
    <mergeCell ref="C112:E112"/>
    <mergeCell ref="H19:N19"/>
    <mergeCell ref="C94:E94"/>
    <mergeCell ref="F5:N5"/>
    <mergeCell ref="M39:M40"/>
    <mergeCell ref="C137:K137"/>
    <mergeCell ref="C75:E75"/>
    <mergeCell ref="C84:E84"/>
    <mergeCell ref="C124:K124"/>
    <mergeCell ref="C114:E114"/>
    <mergeCell ref="C59:E59"/>
    <mergeCell ref="C46:E46"/>
    <mergeCell ref="C139:K139"/>
    <mergeCell ref="C148:K148"/>
    <mergeCell ref="H14:N14"/>
    <mergeCell ref="C52:E52"/>
    <mergeCell ref="C123:K123"/>
    <mergeCell ref="C61:E61"/>
    <mergeCell ref="C70:E70"/>
    <mergeCell ref="C48:E48"/>
    <mergeCell ref="C106:E106"/>
    <mergeCell ref="C81:N81"/>
    <mergeCell ref="A21:N21"/>
    <mergeCell ref="C155:K155"/>
    <mergeCell ref="C87:E87"/>
    <mergeCell ref="C162:F162"/>
    <mergeCell ref="F4:N4"/>
    <mergeCell ref="A159:N159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A161:N161"/>
    <mergeCell ref="C128:K128"/>
    <mergeCell ref="H16:N16"/>
    <mergeCell ref="C143:K143"/>
    <mergeCell ref="C50:E50"/>
    <mergeCell ref="C152:K152"/>
    <mergeCell ref="C55:E55"/>
    <mergeCell ref="A24:N24"/>
    <mergeCell ref="L32:M32"/>
    <mergeCell ref="C99:N99"/>
    <mergeCell ref="C133:K133"/>
    <mergeCell ref="C127:K127"/>
    <mergeCell ref="C142:K142"/>
    <mergeCell ref="C129:K129"/>
    <mergeCell ref="F2:N2"/>
    <mergeCell ref="C115:E115"/>
    <mergeCell ref="A25:N25"/>
    <mergeCell ref="L33:M33"/>
    <mergeCell ref="C160:F160"/>
    <mergeCell ref="C67:E67"/>
    <mergeCell ref="C125:K125"/>
    <mergeCell ref="C109:E109"/>
    <mergeCell ref="L35:M35"/>
    <mergeCell ref="C72:N72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157:H157"/>
    <mergeCell ref="C62:E62"/>
    <mergeCell ref="C98:E98"/>
    <mergeCell ref="A18:G18"/>
    <mergeCell ref="C107:E107"/>
    <mergeCell ref="A20:N20"/>
    <mergeCell ref="C28:G28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B39:B40"/>
    <mergeCell ref="J9:N9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C153:K153"/>
    <mergeCell ref="A10:C10"/>
    <mergeCell ref="C66:E66"/>
    <mergeCell ref="C53:E53"/>
    <mergeCell ref="C102:E102"/>
    <mergeCell ref="C131:H131"/>
    <mergeCell ref="C111:E111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56:H156"/>
    <mergeCell ref="C97:E97"/>
    <mergeCell ref="C116:K116"/>
    <mergeCell ref="G39:I39"/>
    <mergeCell ref="C45:N45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31" min="0" max="16383" man="1"/>
  </rowBreaks>
</worksheet>
</file>

<file path=xl/worksheets/sheet29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02-33-27</t>
        </is>
      </c>
    </row>
    <row r="25" ht="19.35" customHeight="1">
      <c r="A25" s="56" t="inlineStr">
        <is>
          <t>33 ВЛ 500 кВ Зейская ГЭС - Амурская №2. Мухинское уч. л-во Шимановского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1881.39</v>
      </c>
      <c r="M31" s="65" t="n">
        <v>26.4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5331.63</v>
      </c>
      <c r="E32" s="72" t="inlineStr">
        <is>
          <t>(</t>
        </is>
      </c>
      <c r="F32" s="71" t="n">
        <v>93.91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3129.57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350.22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5331.63</v>
      </c>
      <c r="E34" s="72" t="inlineStr">
        <is>
          <t>(</t>
        </is>
      </c>
      <c r="F34" s="78" t="n">
        <v>93.91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441</v>
      </c>
      <c r="H44" s="95" t="n">
        <v>1</v>
      </c>
      <c r="I44" s="95" t="n">
        <v>441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19998.47</v>
      </c>
      <c r="M45" s="101" t="n">
        <v>71.26000000000001</v>
      </c>
      <c r="N45" s="103" t="n">
        <v>1425090.97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2" t="n">
        <v>2344.356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19998.47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19998.47</v>
      </c>
      <c r="M48" s="100" t="n"/>
      <c r="N48" s="103" t="n">
        <v>1425090.97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17798.64</v>
      </c>
      <c r="M49" s="100" t="n"/>
      <c r="N49" s="112" t="n">
        <v>1268330.96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8199.370000000001</v>
      </c>
      <c r="M50" s="100" t="n"/>
      <c r="N50" s="103" t="n">
        <v>584287.3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45996.48</v>
      </c>
      <c r="M51" s="113" t="n"/>
      <c r="N51" s="94" t="n"/>
    </row>
    <row r="52" ht="19.35" customHeight="1">
      <c r="A52" s="149" t="inlineStr">
        <is>
          <t>Пролет 501-567,571-577,596-612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11.83</v>
      </c>
      <c r="H53" s="95" t="n">
        <v>1</v>
      </c>
      <c r="I53" s="115" t="n">
        <v>11.83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695.1799999999999</v>
      </c>
      <c r="M54" s="101" t="n">
        <v>71.26000000000001</v>
      </c>
      <c r="N54" s="103" t="n">
        <v>49538.53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73.96116000000001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695.1799999999999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695.1799999999999</v>
      </c>
      <c r="M57" s="100" t="n"/>
      <c r="N57" s="103" t="n">
        <v>49538.53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618.71</v>
      </c>
      <c r="M58" s="100" t="n"/>
      <c r="N58" s="112" t="n">
        <v>44089.29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285.02</v>
      </c>
      <c r="M59" s="100" t="n"/>
      <c r="N59" s="103" t="n">
        <v>20310.8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4" t="n">
        <v>1598.91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5.22</v>
      </c>
      <c r="H61" s="95" t="n">
        <v>1</v>
      </c>
      <c r="I61" s="115" t="n">
        <v>5.22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594.7</v>
      </c>
      <c r="M62" s="101" t="n">
        <v>71.26000000000001</v>
      </c>
      <c r="N62" s="103" t="n">
        <v>42378.32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63.2664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594.7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594.7</v>
      </c>
      <c r="M65" s="100" t="n"/>
      <c r="N65" s="103" t="n">
        <v>42378.32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529.28</v>
      </c>
      <c r="M66" s="100" t="n"/>
      <c r="N66" s="112" t="n">
        <v>37716.7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243.83</v>
      </c>
      <c r="M67" s="100" t="n"/>
      <c r="N67" s="103" t="n">
        <v>17375.11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4" t="n">
        <v>1367.81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1.8</v>
      </c>
      <c r="H69" s="95" t="n">
        <v>1</v>
      </c>
      <c r="I69" s="150" t="n">
        <v>1.8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272.07</v>
      </c>
      <c r="M70" s="101" t="n">
        <v>71.26000000000001</v>
      </c>
      <c r="N70" s="103" t="n">
        <v>19387.71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8" t="n">
        <v>28.944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272.07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272.07</v>
      </c>
      <c r="M73" s="100" t="n"/>
      <c r="N73" s="103" t="n">
        <v>19387.71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242.14</v>
      </c>
      <c r="M74" s="100" t="n"/>
      <c r="N74" s="112" t="n">
        <v>17255.06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111.55</v>
      </c>
      <c r="M75" s="100" t="n"/>
      <c r="N75" s="103" t="n">
        <v>7948.96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625.76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88" t="n"/>
      <c r="E77" s="88" t="n"/>
      <c r="F77" s="93" t="inlineStr">
        <is>
          <t>100 шт</t>
        </is>
      </c>
      <c r="G77" s="94" t="n">
        <v>0.47</v>
      </c>
      <c r="H77" s="95" t="n">
        <v>1</v>
      </c>
      <c r="I77" s="115" t="n">
        <v>0.47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59.22</v>
      </c>
      <c r="K78" s="102" t="n">
        <v>1.2</v>
      </c>
      <c r="L78" s="101" t="n">
        <v>33.4</v>
      </c>
      <c r="M78" s="101" t="n">
        <v>71.26000000000001</v>
      </c>
      <c r="N78" s="103" t="n">
        <v>2380.08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6.3</v>
      </c>
      <c r="H79" s="102" t="n">
        <v>1.2</v>
      </c>
      <c r="I79" s="119" t="n">
        <v>3.5532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33.4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33.4</v>
      </c>
      <c r="M81" s="100" t="n"/>
      <c r="N81" s="103" t="n">
        <v>2380.08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29.73</v>
      </c>
      <c r="M82" s="100" t="n"/>
      <c r="N82" s="112" t="n">
        <v>2118.27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13.69</v>
      </c>
      <c r="M83" s="100" t="n"/>
      <c r="N83" s="101" t="n">
        <v>975.83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5" t="n">
        <v>76.81999999999999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88" t="n"/>
      <c r="E85" s="88" t="n"/>
      <c r="F85" s="93" t="inlineStr">
        <is>
          <t>100 шт</t>
        </is>
      </c>
      <c r="G85" s="94" t="n">
        <v>0.21</v>
      </c>
      <c r="H85" s="95" t="n">
        <v>1</v>
      </c>
      <c r="I85" s="115" t="n">
        <v>0.21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115.62</v>
      </c>
      <c r="K86" s="102" t="n">
        <v>1.2</v>
      </c>
      <c r="L86" s="101" t="n">
        <v>29.14</v>
      </c>
      <c r="M86" s="101" t="n">
        <v>71.26000000000001</v>
      </c>
      <c r="N86" s="103" t="n">
        <v>2076.52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12.3</v>
      </c>
      <c r="H87" s="102" t="n">
        <v>1.2</v>
      </c>
      <c r="I87" s="119" t="n">
        <v>3.0996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29.14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1" t="n">
        <v>29.14</v>
      </c>
      <c r="M89" s="100" t="n"/>
      <c r="N89" s="103" t="n">
        <v>2076.52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25.93</v>
      </c>
      <c r="M90" s="100" t="n"/>
      <c r="N90" s="112" t="n">
        <v>1848.1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11.95</v>
      </c>
      <c r="M91" s="100" t="n"/>
      <c r="N91" s="101" t="n">
        <v>851.37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5" t="n">
        <v>67.02</v>
      </c>
      <c r="M92" s="113" t="n"/>
      <c r="N92" s="94" t="n"/>
    </row>
    <row r="93" ht="55.35" customHeight="1">
      <c r="A93" s="87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88" t="n"/>
      <c r="E93" s="88" t="n"/>
      <c r="F93" s="93" t="inlineStr">
        <is>
          <t>100 шт</t>
        </is>
      </c>
      <c r="G93" s="94" t="n">
        <v>0.07000000000000001</v>
      </c>
      <c r="H93" s="95" t="n">
        <v>1</v>
      </c>
      <c r="I93" s="115" t="n">
        <v>0.07000000000000001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154.16</v>
      </c>
      <c r="K94" s="102" t="n">
        <v>1.2</v>
      </c>
      <c r="L94" s="101" t="n">
        <v>12.95</v>
      </c>
      <c r="M94" s="101" t="n">
        <v>71.26000000000001</v>
      </c>
      <c r="N94" s="101" t="n">
        <v>922.8200000000001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7" t="n">
        <v>16.4</v>
      </c>
      <c r="H95" s="102" t="n">
        <v>1.2</v>
      </c>
      <c r="I95" s="119" t="n">
        <v>1.3776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12.95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88" t="n"/>
      <c r="E97" s="88" t="n"/>
      <c r="F97" s="99" t="n"/>
      <c r="G97" s="106" t="n"/>
      <c r="H97" s="106" t="n"/>
      <c r="I97" s="100" t="n"/>
      <c r="J97" s="100" t="n"/>
      <c r="K97" s="100" t="n"/>
      <c r="L97" s="101" t="n">
        <v>12.95</v>
      </c>
      <c r="M97" s="100" t="n"/>
      <c r="N97" s="101" t="n">
        <v>922.8200000000001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11.53</v>
      </c>
      <c r="M98" s="100" t="n"/>
      <c r="N98" s="151" t="n">
        <v>821.3099999999999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5.31</v>
      </c>
      <c r="M99" s="100" t="n"/>
      <c r="N99" s="101" t="n">
        <v>378.36</v>
      </c>
    </row>
    <row r="100" ht="19.35" customHeight="1">
      <c r="A100" s="96" t="n"/>
      <c r="B100" s="108" t="n"/>
      <c r="C100" s="87" t="inlineStr">
        <is>
          <t>Всего по позиции</t>
        </is>
      </c>
      <c r="D100" s="88" t="n"/>
      <c r="E100" s="88" t="n"/>
      <c r="F100" s="100" t="n"/>
      <c r="G100" s="106" t="n"/>
      <c r="H100" s="106" t="n"/>
      <c r="I100" s="113" t="n"/>
      <c r="J100" s="113" t="n"/>
      <c r="K100" s="113" t="n"/>
      <c r="L100" s="115" t="n">
        <v>29.79</v>
      </c>
      <c r="M100" s="113" t="n"/>
      <c r="N100" s="94" t="n"/>
    </row>
    <row r="101" ht="68.65000000000001" customHeight="1">
      <c r="A101" s="87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88" t="n"/>
      <c r="E101" s="88" t="n"/>
      <c r="F101" s="93" t="inlineStr">
        <is>
          <t>100 шт</t>
        </is>
      </c>
      <c r="G101" s="94" t="n">
        <v>12.3</v>
      </c>
      <c r="H101" s="95" t="n">
        <v>1</v>
      </c>
      <c r="I101" s="150" t="n">
        <v>12.3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115.44</v>
      </c>
      <c r="K102" s="102" t="n">
        <v>1.2</v>
      </c>
      <c r="L102" s="103" t="n">
        <v>1703.89</v>
      </c>
      <c r="M102" s="101" t="n">
        <v>71.26000000000001</v>
      </c>
      <c r="N102" s="103" t="n">
        <v>121419.2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88" t="n"/>
      <c r="E103" s="88" t="n"/>
      <c r="F103" s="99" t="n"/>
      <c r="G103" s="99" t="n"/>
      <c r="H103" s="99" t="n"/>
      <c r="I103" s="100" t="n"/>
      <c r="J103" s="101" t="n">
        <v>655.4299999999999</v>
      </c>
      <c r="K103" s="102" t="n">
        <v>1.2</v>
      </c>
      <c r="L103" s="103" t="n">
        <v>9674.15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88" t="n"/>
      <c r="E104" s="88" t="n"/>
      <c r="F104" s="99" t="n"/>
      <c r="G104" s="99" t="n"/>
      <c r="H104" s="99" t="n"/>
      <c r="I104" s="100" t="n"/>
      <c r="J104" s="101" t="n">
        <v>114.62</v>
      </c>
      <c r="K104" s="102" t="n">
        <v>1.2</v>
      </c>
      <c r="L104" s="103" t="n">
        <v>1691.79</v>
      </c>
      <c r="M104" s="101" t="n">
        <v>71.26000000000001</v>
      </c>
      <c r="N104" s="103" t="n">
        <v>120556.96</v>
      </c>
    </row>
    <row r="105" ht="19.35" customHeight="1">
      <c r="A105" s="96" t="n"/>
      <c r="B105" s="104" t="n"/>
      <c r="C105" s="98" t="inlineStr">
        <is>
          <t>ЗТ</t>
        </is>
      </c>
      <c r="D105" s="88" t="n"/>
      <c r="E105" s="88" t="n"/>
      <c r="F105" s="105" t="inlineStr">
        <is>
          <t>чел.-ч</t>
        </is>
      </c>
      <c r="G105" s="117" t="n">
        <v>14.8</v>
      </c>
      <c r="H105" s="102" t="n">
        <v>1.2</v>
      </c>
      <c r="I105" s="118" t="n">
        <v>218.448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88" t="n"/>
      <c r="E106" s="88" t="n"/>
      <c r="F106" s="105" t="inlineStr">
        <is>
          <t>чел.-ч</t>
        </is>
      </c>
      <c r="G106" s="101" t="n">
        <v>8.49</v>
      </c>
      <c r="H106" s="102" t="n">
        <v>1.2</v>
      </c>
      <c r="I106" s="119" t="n">
        <v>125.3124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88" t="n"/>
      <c r="E107" s="88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11378.04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88" t="n"/>
      <c r="E108" s="88" t="n"/>
      <c r="F108" s="99" t="n"/>
      <c r="G108" s="106" t="n"/>
      <c r="H108" s="106" t="n"/>
      <c r="I108" s="100" t="n"/>
      <c r="J108" s="100" t="n"/>
      <c r="K108" s="100" t="n"/>
      <c r="L108" s="103" t="n">
        <v>3395.68</v>
      </c>
      <c r="M108" s="100" t="n"/>
      <c r="N108" s="103" t="n">
        <v>241976.16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88" t="n"/>
      <c r="E109" s="88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3" t="n">
        <v>3022.16</v>
      </c>
      <c r="M109" s="100" t="n"/>
      <c r="N109" s="112" t="n">
        <v>215358.78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88" t="n"/>
      <c r="E110" s="88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3" t="n">
        <v>1392.23</v>
      </c>
      <c r="M110" s="100" t="n"/>
      <c r="N110" s="103" t="n">
        <v>99210.23</v>
      </c>
    </row>
    <row r="111" ht="19.35" customHeight="1">
      <c r="A111" s="96" t="n"/>
      <c r="B111" s="108" t="n"/>
      <c r="C111" s="87" t="inlineStr">
        <is>
          <t>Всего по позиции</t>
        </is>
      </c>
      <c r="D111" s="88" t="n"/>
      <c r="E111" s="88" t="n"/>
      <c r="F111" s="100" t="n"/>
      <c r="G111" s="106" t="n"/>
      <c r="H111" s="106" t="n"/>
      <c r="I111" s="113" t="n"/>
      <c r="J111" s="113" t="n"/>
      <c r="K111" s="113" t="n"/>
      <c r="L111" s="114" t="n">
        <v>15792.43</v>
      </c>
      <c r="M111" s="113" t="n"/>
      <c r="N111" s="94" t="n"/>
    </row>
    <row r="112" ht="55.35" customHeight="1">
      <c r="A112" s="87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88" t="n"/>
      <c r="E112" s="88" t="n"/>
      <c r="F112" s="93" t="inlineStr">
        <is>
          <t>100 шт</t>
        </is>
      </c>
      <c r="G112" s="94" t="n">
        <v>12.3</v>
      </c>
      <c r="H112" s="95" t="n">
        <v>1</v>
      </c>
      <c r="I112" s="150" t="n">
        <v>12.3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88" t="n"/>
      <c r="E113" s="88" t="n"/>
      <c r="F113" s="99" t="n"/>
      <c r="G113" s="99" t="n"/>
      <c r="H113" s="99" t="n"/>
      <c r="I113" s="100" t="n"/>
      <c r="J113" s="101" t="n">
        <v>28.94</v>
      </c>
      <c r="K113" s="102" t="n">
        <v>1.2</v>
      </c>
      <c r="L113" s="101" t="n">
        <v>427.15</v>
      </c>
      <c r="M113" s="101" t="n">
        <v>71.26000000000001</v>
      </c>
      <c r="N113" s="103" t="n">
        <v>30438.71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88" t="n"/>
      <c r="E114" s="88" t="n"/>
      <c r="F114" s="99" t="n"/>
      <c r="G114" s="99" t="n"/>
      <c r="H114" s="99" t="n"/>
      <c r="I114" s="100" t="n"/>
      <c r="J114" s="101" t="n">
        <v>163.66</v>
      </c>
      <c r="K114" s="102" t="n">
        <v>1.2</v>
      </c>
      <c r="L114" s="103" t="n">
        <v>2415.62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88" t="n"/>
      <c r="E115" s="88" t="n"/>
      <c r="F115" s="99" t="n"/>
      <c r="G115" s="99" t="n"/>
      <c r="H115" s="99" t="n"/>
      <c r="I115" s="100" t="n"/>
      <c r="J115" s="101" t="n">
        <v>28.62</v>
      </c>
      <c r="K115" s="102" t="n">
        <v>1.2</v>
      </c>
      <c r="L115" s="101" t="n">
        <v>422.43</v>
      </c>
      <c r="M115" s="101" t="n">
        <v>71.26000000000001</v>
      </c>
      <c r="N115" s="103" t="n">
        <v>30102.36</v>
      </c>
    </row>
    <row r="116" ht="19.35" customHeight="1">
      <c r="A116" s="96" t="n"/>
      <c r="B116" s="104" t="n"/>
      <c r="C116" s="98" t="inlineStr">
        <is>
          <t>ЗТ</t>
        </is>
      </c>
      <c r="D116" s="88" t="n"/>
      <c r="E116" s="88" t="n"/>
      <c r="F116" s="105" t="inlineStr">
        <is>
          <t>чел.-ч</t>
        </is>
      </c>
      <c r="G116" s="101" t="n">
        <v>3.71</v>
      </c>
      <c r="H116" s="102" t="n">
        <v>1.2</v>
      </c>
      <c r="I116" s="119" t="n">
        <v>54.7596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88" t="n"/>
      <c r="E117" s="88" t="n"/>
      <c r="F117" s="105" t="inlineStr">
        <is>
          <t>чел.-ч</t>
        </is>
      </c>
      <c r="G117" s="101" t="n">
        <v>2.12</v>
      </c>
      <c r="H117" s="102" t="n">
        <v>1.2</v>
      </c>
      <c r="I117" s="119" t="n">
        <v>31.2912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88" t="n"/>
      <c r="E118" s="88" t="n"/>
      <c r="F118" s="99" t="n"/>
      <c r="G118" s="106" t="n"/>
      <c r="H118" s="106" t="n"/>
      <c r="I118" s="100" t="n"/>
      <c r="J118" s="101" t="n">
        <v>192.6</v>
      </c>
      <c r="K118" s="100" t="n"/>
      <c r="L118" s="103" t="n">
        <v>2842.77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88" t="n"/>
      <c r="E119" s="88" t="n"/>
      <c r="F119" s="99" t="n"/>
      <c r="G119" s="106" t="n"/>
      <c r="H119" s="106" t="n"/>
      <c r="I119" s="100" t="n"/>
      <c r="J119" s="100" t="n"/>
      <c r="K119" s="100" t="n"/>
      <c r="L119" s="101" t="n">
        <v>849.58</v>
      </c>
      <c r="M119" s="100" t="n"/>
      <c r="N119" s="103" t="n">
        <v>60541.07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88" t="n"/>
      <c r="E120" s="88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1" t="n">
        <v>756.13</v>
      </c>
      <c r="M120" s="100" t="n"/>
      <c r="N120" s="112" t="n">
        <v>53881.55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88" t="n"/>
      <c r="E121" s="88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1" t="n">
        <v>348.33</v>
      </c>
      <c r="M121" s="100" t="n"/>
      <c r="N121" s="103" t="n">
        <v>24821.84</v>
      </c>
    </row>
    <row r="122" ht="19.35" customHeight="1">
      <c r="A122" s="96" t="n"/>
      <c r="B122" s="108" t="n"/>
      <c r="C122" s="87" t="inlineStr">
        <is>
          <t>Всего по позиции</t>
        </is>
      </c>
      <c r="D122" s="88" t="n"/>
      <c r="E122" s="88" t="n"/>
      <c r="F122" s="100" t="n"/>
      <c r="G122" s="106" t="n"/>
      <c r="H122" s="106" t="n"/>
      <c r="I122" s="113" t="n"/>
      <c r="J122" s="113" t="n"/>
      <c r="K122" s="113" t="n"/>
      <c r="L122" s="114" t="n">
        <v>3947.23</v>
      </c>
      <c r="M122" s="113" t="n"/>
      <c r="N122" s="94" t="n"/>
    </row>
    <row r="123" ht="68.65000000000001" customHeight="1">
      <c r="A123" s="87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88" t="n"/>
      <c r="E123" s="88" t="n"/>
      <c r="F123" s="93" t="inlineStr">
        <is>
          <t>100 шт</t>
        </is>
      </c>
      <c r="G123" s="94" t="n">
        <v>5.43</v>
      </c>
      <c r="H123" s="95" t="n">
        <v>1</v>
      </c>
      <c r="I123" s="115" t="n">
        <v>5.43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88" t="n"/>
      <c r="E124" s="88" t="n"/>
      <c r="F124" s="99" t="n"/>
      <c r="G124" s="99" t="n"/>
      <c r="H124" s="99" t="n"/>
      <c r="I124" s="100" t="n"/>
      <c r="J124" s="101" t="n">
        <v>201.24</v>
      </c>
      <c r="K124" s="102" t="n">
        <v>1.2</v>
      </c>
      <c r="L124" s="103" t="n">
        <v>1311.28</v>
      </c>
      <c r="M124" s="101" t="n">
        <v>71.26000000000001</v>
      </c>
      <c r="N124" s="103" t="n">
        <v>93441.81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88" t="n"/>
      <c r="E125" s="88" t="n"/>
      <c r="F125" s="99" t="n"/>
      <c r="G125" s="99" t="n"/>
      <c r="H125" s="99" t="n"/>
      <c r="I125" s="100" t="n"/>
      <c r="J125" s="103" t="n">
        <v>1142.56</v>
      </c>
      <c r="K125" s="102" t="n">
        <v>1.2</v>
      </c>
      <c r="L125" s="103" t="n">
        <v>7444.92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88" t="n"/>
      <c r="E126" s="88" t="n"/>
      <c r="F126" s="99" t="n"/>
      <c r="G126" s="99" t="n"/>
      <c r="H126" s="99" t="n"/>
      <c r="I126" s="100" t="n"/>
      <c r="J126" s="101" t="n">
        <v>199.8</v>
      </c>
      <c r="K126" s="102" t="n">
        <v>1.2</v>
      </c>
      <c r="L126" s="103" t="n">
        <v>1301.9</v>
      </c>
      <c r="M126" s="101" t="n">
        <v>71.26000000000001</v>
      </c>
      <c r="N126" s="103" t="n">
        <v>92773.39</v>
      </c>
    </row>
    <row r="127" ht="19.35" customHeight="1">
      <c r="A127" s="96" t="n"/>
      <c r="B127" s="104" t="n"/>
      <c r="C127" s="98" t="inlineStr">
        <is>
          <t>ЗТ</t>
        </is>
      </c>
      <c r="D127" s="88" t="n"/>
      <c r="E127" s="88" t="n"/>
      <c r="F127" s="105" t="inlineStr">
        <is>
          <t>чел.-ч</t>
        </is>
      </c>
      <c r="G127" s="117" t="n">
        <v>25.8</v>
      </c>
      <c r="H127" s="102" t="n">
        <v>1.2</v>
      </c>
      <c r="I127" s="119" t="n">
        <v>168.1128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88" t="n"/>
      <c r="E128" s="88" t="n"/>
      <c r="F128" s="105" t="inlineStr">
        <is>
          <t>чел.-ч</t>
        </is>
      </c>
      <c r="G128" s="117" t="n">
        <v>14.8</v>
      </c>
      <c r="H128" s="102" t="n">
        <v>1.2</v>
      </c>
      <c r="I128" s="119" t="n">
        <v>96.43680000000001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88" t="n"/>
      <c r="E129" s="88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8756.200000000001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88" t="n"/>
      <c r="E130" s="88" t="n"/>
      <c r="F130" s="99" t="n"/>
      <c r="G130" s="106" t="n"/>
      <c r="H130" s="106" t="n"/>
      <c r="I130" s="100" t="n"/>
      <c r="J130" s="100" t="n"/>
      <c r="K130" s="100" t="n"/>
      <c r="L130" s="103" t="n">
        <v>2613.18</v>
      </c>
      <c r="M130" s="100" t="n"/>
      <c r="N130" s="103" t="n">
        <v>186215.2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88" t="n"/>
      <c r="E131" s="88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3" t="n">
        <v>2325.73</v>
      </c>
      <c r="M131" s="100" t="n"/>
      <c r="N131" s="112" t="n">
        <v>165731.53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88" t="n"/>
      <c r="E132" s="88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3" t="n">
        <v>1071.4</v>
      </c>
      <c r="M132" s="100" t="n"/>
      <c r="N132" s="103" t="n">
        <v>76348.23</v>
      </c>
    </row>
    <row r="133" ht="19.35" customHeight="1">
      <c r="A133" s="96" t="n"/>
      <c r="B133" s="108" t="n"/>
      <c r="C133" s="87" t="inlineStr">
        <is>
          <t>Всего по позиции</t>
        </is>
      </c>
      <c r="D133" s="88" t="n"/>
      <c r="E133" s="88" t="n"/>
      <c r="F133" s="100" t="n"/>
      <c r="G133" s="106" t="n"/>
      <c r="H133" s="106" t="n"/>
      <c r="I133" s="113" t="n"/>
      <c r="J133" s="113" t="n"/>
      <c r="K133" s="113" t="n"/>
      <c r="L133" s="114" t="n">
        <v>12153.33</v>
      </c>
      <c r="M133" s="113" t="n"/>
      <c r="N133" s="94" t="n"/>
    </row>
    <row r="134" ht="55.35" customHeight="1">
      <c r="A134" s="87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88" t="n"/>
      <c r="E134" s="88" t="n"/>
      <c r="F134" s="93" t="inlineStr">
        <is>
          <t>100 шт</t>
        </is>
      </c>
      <c r="G134" s="94" t="n">
        <v>5.43</v>
      </c>
      <c r="H134" s="95" t="n">
        <v>1</v>
      </c>
      <c r="I134" s="115" t="n">
        <v>5.43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88" t="n"/>
      <c r="E135" s="88" t="n"/>
      <c r="F135" s="99" t="n"/>
      <c r="G135" s="99" t="n"/>
      <c r="H135" s="99" t="n"/>
      <c r="I135" s="100" t="n"/>
      <c r="J135" s="101" t="n">
        <v>58.34</v>
      </c>
      <c r="K135" s="102" t="n">
        <v>1.2</v>
      </c>
      <c r="L135" s="101" t="n">
        <v>380.14</v>
      </c>
      <c r="M135" s="101" t="n">
        <v>71.26000000000001</v>
      </c>
      <c r="N135" s="103" t="n">
        <v>27088.78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88" t="n"/>
      <c r="E136" s="88" t="n"/>
      <c r="F136" s="99" t="n"/>
      <c r="G136" s="99" t="n"/>
      <c r="H136" s="99" t="n"/>
      <c r="I136" s="100" t="n"/>
      <c r="J136" s="101" t="n">
        <v>330.42</v>
      </c>
      <c r="K136" s="102" t="n">
        <v>1.2</v>
      </c>
      <c r="L136" s="103" t="n">
        <v>2153.02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88" t="n"/>
      <c r="E137" s="88" t="n"/>
      <c r="F137" s="99" t="n"/>
      <c r="G137" s="99" t="n"/>
      <c r="H137" s="99" t="n"/>
      <c r="I137" s="100" t="n"/>
      <c r="J137" s="101" t="n">
        <v>57.78</v>
      </c>
      <c r="K137" s="102" t="n">
        <v>1.2</v>
      </c>
      <c r="L137" s="101" t="n">
        <v>376.49</v>
      </c>
      <c r="M137" s="101" t="n">
        <v>71.26000000000001</v>
      </c>
      <c r="N137" s="103" t="n">
        <v>26828.68</v>
      </c>
    </row>
    <row r="138" ht="19.35" customHeight="1">
      <c r="A138" s="96" t="n"/>
      <c r="B138" s="104" t="n"/>
      <c r="C138" s="98" t="inlineStr">
        <is>
          <t>ЗТ</t>
        </is>
      </c>
      <c r="D138" s="88" t="n"/>
      <c r="E138" s="88" t="n"/>
      <c r="F138" s="105" t="inlineStr">
        <is>
          <t>чел.-ч</t>
        </is>
      </c>
      <c r="G138" s="101" t="n">
        <v>7.48</v>
      </c>
      <c r="H138" s="102" t="n">
        <v>1.2</v>
      </c>
      <c r="I138" s="116" t="n">
        <v>48.73968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88" t="n"/>
      <c r="E139" s="88" t="n"/>
      <c r="F139" s="105" t="inlineStr">
        <is>
          <t>чел.-ч</t>
        </is>
      </c>
      <c r="G139" s="101" t="n">
        <v>4.28</v>
      </c>
      <c r="H139" s="102" t="n">
        <v>1.2</v>
      </c>
      <c r="I139" s="116" t="n">
        <v>27.88848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88" t="n"/>
      <c r="E140" s="88" t="n"/>
      <c r="F140" s="99" t="n"/>
      <c r="G140" s="106" t="n"/>
      <c r="H140" s="106" t="n"/>
      <c r="I140" s="100" t="n"/>
      <c r="J140" s="101" t="n">
        <v>388.76</v>
      </c>
      <c r="K140" s="100" t="n"/>
      <c r="L140" s="103" t="n">
        <v>2533.16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88" t="n"/>
      <c r="E141" s="88" t="n"/>
      <c r="F141" s="99" t="n"/>
      <c r="G141" s="106" t="n"/>
      <c r="H141" s="106" t="n"/>
      <c r="I141" s="100" t="n"/>
      <c r="J141" s="100" t="n"/>
      <c r="K141" s="100" t="n"/>
      <c r="L141" s="101" t="n">
        <v>756.63</v>
      </c>
      <c r="M141" s="100" t="n"/>
      <c r="N141" s="103" t="n">
        <v>53917.46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88" t="n"/>
      <c r="E142" s="88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1" t="n">
        <v>673.4</v>
      </c>
      <c r="M142" s="100" t="n"/>
      <c r="N142" s="112" t="n">
        <v>47986.54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88" t="n"/>
      <c r="E143" s="88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1" t="n">
        <v>310.22</v>
      </c>
      <c r="M143" s="100" t="n"/>
      <c r="N143" s="103" t="n">
        <v>22106.16</v>
      </c>
    </row>
    <row r="144" ht="19.35" customHeight="1">
      <c r="A144" s="96" t="n"/>
      <c r="B144" s="108" t="n"/>
      <c r="C144" s="87" t="inlineStr">
        <is>
          <t>Всего по позиции</t>
        </is>
      </c>
      <c r="D144" s="88" t="n"/>
      <c r="E144" s="88" t="n"/>
      <c r="F144" s="100" t="n"/>
      <c r="G144" s="106" t="n"/>
      <c r="H144" s="106" t="n"/>
      <c r="I144" s="113" t="n"/>
      <c r="J144" s="113" t="n"/>
      <c r="K144" s="113" t="n"/>
      <c r="L144" s="114" t="n">
        <v>3516.78</v>
      </c>
      <c r="M144" s="113" t="n"/>
      <c r="N144" s="94" t="n"/>
    </row>
    <row r="145" ht="68.65000000000001" customHeight="1">
      <c r="A145" s="87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88" t="n"/>
      <c r="E145" s="88" t="n"/>
      <c r="F145" s="93" t="inlineStr">
        <is>
          <t>100 шт</t>
        </is>
      </c>
      <c r="G145" s="94" t="n">
        <v>1.87</v>
      </c>
      <c r="H145" s="95" t="n">
        <v>1</v>
      </c>
      <c r="I145" s="115" t="n">
        <v>1.87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88" t="n"/>
      <c r="E146" s="88" t="n"/>
      <c r="F146" s="99" t="n"/>
      <c r="G146" s="99" t="n"/>
      <c r="H146" s="99" t="n"/>
      <c r="I146" s="100" t="n"/>
      <c r="J146" s="101" t="n">
        <v>326.82</v>
      </c>
      <c r="K146" s="102" t="n">
        <v>1.2</v>
      </c>
      <c r="L146" s="101" t="n">
        <v>733.38</v>
      </c>
      <c r="M146" s="101" t="n">
        <v>71.26000000000001</v>
      </c>
      <c r="N146" s="103" t="n">
        <v>52260.66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88" t="n"/>
      <c r="E147" s="88" t="n"/>
      <c r="F147" s="99" t="n"/>
      <c r="G147" s="99" t="n"/>
      <c r="H147" s="99" t="n"/>
      <c r="I147" s="100" t="n"/>
      <c r="J147" s="103" t="n">
        <v>1852.8</v>
      </c>
      <c r="K147" s="102" t="n">
        <v>1.2</v>
      </c>
      <c r="L147" s="103" t="n">
        <v>4157.68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88" t="n"/>
      <c r="E148" s="88" t="n"/>
      <c r="F148" s="99" t="n"/>
      <c r="G148" s="99" t="n"/>
      <c r="H148" s="99" t="n"/>
      <c r="I148" s="100" t="n"/>
      <c r="J148" s="101" t="n">
        <v>324</v>
      </c>
      <c r="K148" s="102" t="n">
        <v>1.2</v>
      </c>
      <c r="L148" s="101" t="n">
        <v>727.0599999999999</v>
      </c>
      <c r="M148" s="101" t="n">
        <v>71.26000000000001</v>
      </c>
      <c r="N148" s="103" t="n">
        <v>51810.3</v>
      </c>
    </row>
    <row r="149" ht="19.35" customHeight="1">
      <c r="A149" s="96" t="n"/>
      <c r="B149" s="104" t="n"/>
      <c r="C149" s="98" t="inlineStr">
        <is>
          <t>ЗТ</t>
        </is>
      </c>
      <c r="D149" s="88" t="n"/>
      <c r="E149" s="88" t="n"/>
      <c r="F149" s="105" t="inlineStr">
        <is>
          <t>чел.-ч</t>
        </is>
      </c>
      <c r="G149" s="117" t="n">
        <v>41.9</v>
      </c>
      <c r="H149" s="102" t="n">
        <v>1.2</v>
      </c>
      <c r="I149" s="119" t="n">
        <v>94.0236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88" t="n"/>
      <c r="E150" s="88" t="n"/>
      <c r="F150" s="105" t="inlineStr">
        <is>
          <t>чел.-ч</t>
        </is>
      </c>
      <c r="G150" s="120" t="n">
        <v>24</v>
      </c>
      <c r="H150" s="102" t="n">
        <v>1.2</v>
      </c>
      <c r="I150" s="118" t="n">
        <v>53.856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88" t="n"/>
      <c r="E151" s="88" t="n"/>
      <c r="F151" s="99" t="n"/>
      <c r="G151" s="106" t="n"/>
      <c r="H151" s="106" t="n"/>
      <c r="I151" s="100" t="n"/>
      <c r="J151" s="103" t="n">
        <v>2179.62</v>
      </c>
      <c r="K151" s="100" t="n"/>
      <c r="L151" s="103" t="n">
        <v>4891.06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88" t="n"/>
      <c r="E152" s="88" t="n"/>
      <c r="F152" s="99" t="n"/>
      <c r="G152" s="106" t="n"/>
      <c r="H152" s="106" t="n"/>
      <c r="I152" s="100" t="n"/>
      <c r="J152" s="100" t="n"/>
      <c r="K152" s="100" t="n"/>
      <c r="L152" s="103" t="n">
        <v>1460.44</v>
      </c>
      <c r="M152" s="100" t="n"/>
      <c r="N152" s="103" t="n">
        <v>104070.96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88" t="n"/>
      <c r="E153" s="88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3" t="n">
        <v>1299.79</v>
      </c>
      <c r="M153" s="100" t="n"/>
      <c r="N153" s="112" t="n">
        <v>92623.14999999999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88" t="n"/>
      <c r="E154" s="88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1" t="n">
        <v>598.78</v>
      </c>
      <c r="M154" s="100" t="n"/>
      <c r="N154" s="103" t="n">
        <v>42669.09</v>
      </c>
    </row>
    <row r="155" ht="19.35" customHeight="1">
      <c r="A155" s="96" t="n"/>
      <c r="B155" s="108" t="n"/>
      <c r="C155" s="87" t="inlineStr">
        <is>
          <t>Всего по позиции</t>
        </is>
      </c>
      <c r="D155" s="88" t="n"/>
      <c r="E155" s="88" t="n"/>
      <c r="F155" s="100" t="n"/>
      <c r="G155" s="106" t="n"/>
      <c r="H155" s="106" t="n"/>
      <c r="I155" s="113" t="n"/>
      <c r="J155" s="113" t="n"/>
      <c r="K155" s="113" t="n"/>
      <c r="L155" s="114" t="n">
        <v>6789.63</v>
      </c>
      <c r="M155" s="113" t="n"/>
      <c r="N155" s="94" t="n"/>
    </row>
    <row r="156" ht="55.35" customHeight="1">
      <c r="A156" s="87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88" t="n"/>
      <c r="E156" s="88" t="n"/>
      <c r="F156" s="93" t="inlineStr">
        <is>
          <t>100 шт</t>
        </is>
      </c>
      <c r="G156" s="94" t="n">
        <v>1.87</v>
      </c>
      <c r="H156" s="95" t="n">
        <v>1</v>
      </c>
      <c r="I156" s="115" t="n">
        <v>1.87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88" t="n"/>
      <c r="E157" s="88" t="n"/>
      <c r="F157" s="99" t="n"/>
      <c r="G157" s="99" t="n"/>
      <c r="H157" s="99" t="n"/>
      <c r="I157" s="100" t="n"/>
      <c r="J157" s="101" t="n">
        <v>93.59999999999999</v>
      </c>
      <c r="K157" s="102" t="n">
        <v>1.2</v>
      </c>
      <c r="L157" s="101" t="n">
        <v>210.04</v>
      </c>
      <c r="M157" s="101" t="n">
        <v>71.26000000000001</v>
      </c>
      <c r="N157" s="103" t="n">
        <v>14967.45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88" t="n"/>
      <c r="E158" s="88" t="n"/>
      <c r="F158" s="99" t="n"/>
      <c r="G158" s="99" t="n"/>
      <c r="H158" s="99" t="n"/>
      <c r="I158" s="100" t="n"/>
      <c r="J158" s="101" t="n">
        <v>531.14</v>
      </c>
      <c r="K158" s="102" t="n">
        <v>1.2</v>
      </c>
      <c r="L158" s="103" t="n">
        <v>1191.88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88" t="n"/>
      <c r="E159" s="88" t="n"/>
      <c r="F159" s="99" t="n"/>
      <c r="G159" s="99" t="n"/>
      <c r="H159" s="99" t="n"/>
      <c r="I159" s="100" t="n"/>
      <c r="J159" s="101" t="n">
        <v>92.88</v>
      </c>
      <c r="K159" s="102" t="n">
        <v>1.2</v>
      </c>
      <c r="L159" s="101" t="n">
        <v>208.42</v>
      </c>
      <c r="M159" s="101" t="n">
        <v>71.26000000000001</v>
      </c>
      <c r="N159" s="103" t="n">
        <v>14852.01</v>
      </c>
    </row>
    <row r="160" ht="19.35" customHeight="1">
      <c r="A160" s="96" t="n"/>
      <c r="B160" s="104" t="n"/>
      <c r="C160" s="98" t="inlineStr">
        <is>
          <t>ЗТ</t>
        </is>
      </c>
      <c r="D160" s="88" t="n"/>
      <c r="E160" s="88" t="n"/>
      <c r="F160" s="105" t="inlineStr">
        <is>
          <t>чел.-ч</t>
        </is>
      </c>
      <c r="G160" s="120" t="n">
        <v>12</v>
      </c>
      <c r="H160" s="102" t="n">
        <v>1.2</v>
      </c>
      <c r="I160" s="118" t="n">
        <v>26.928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88" t="n"/>
      <c r="E161" s="88" t="n"/>
      <c r="F161" s="105" t="inlineStr">
        <is>
          <t>чел.-ч</t>
        </is>
      </c>
      <c r="G161" s="101" t="n">
        <v>6.88</v>
      </c>
      <c r="H161" s="102" t="n">
        <v>1.2</v>
      </c>
      <c r="I161" s="116" t="n">
        <v>15.43872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88" t="n"/>
      <c r="E162" s="88" t="n"/>
      <c r="F162" s="99" t="n"/>
      <c r="G162" s="106" t="n"/>
      <c r="H162" s="106" t="n"/>
      <c r="I162" s="100" t="n"/>
      <c r="J162" s="101" t="n">
        <v>624.74</v>
      </c>
      <c r="K162" s="100" t="n"/>
      <c r="L162" s="103" t="n">
        <v>1401.92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88" t="n"/>
      <c r="E163" s="88" t="n"/>
      <c r="F163" s="99" t="n"/>
      <c r="G163" s="106" t="n"/>
      <c r="H163" s="106" t="n"/>
      <c r="I163" s="100" t="n"/>
      <c r="J163" s="100" t="n"/>
      <c r="K163" s="100" t="n"/>
      <c r="L163" s="101" t="n">
        <v>418.46</v>
      </c>
      <c r="M163" s="100" t="n"/>
      <c r="N163" s="103" t="n">
        <v>29819.46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88" t="n"/>
      <c r="E164" s="88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1" t="n">
        <v>372.43</v>
      </c>
      <c r="M164" s="100" t="n"/>
      <c r="N164" s="112" t="n">
        <v>26539.32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88" t="n"/>
      <c r="E165" s="88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171.57</v>
      </c>
      <c r="M165" s="100" t="n"/>
      <c r="N165" s="103" t="n">
        <v>12225.98</v>
      </c>
    </row>
    <row r="166" ht="19.35" customHeight="1">
      <c r="A166" s="96" t="n"/>
      <c r="B166" s="108" t="n"/>
      <c r="C166" s="87" t="inlineStr">
        <is>
          <t>Всего по позиции</t>
        </is>
      </c>
      <c r="D166" s="88" t="n"/>
      <c r="E166" s="88" t="n"/>
      <c r="F166" s="100" t="n"/>
      <c r="G166" s="106" t="n"/>
      <c r="H166" s="106" t="n"/>
      <c r="I166" s="113" t="n"/>
      <c r="J166" s="113" t="n"/>
      <c r="K166" s="113" t="n"/>
      <c r="L166" s="114" t="n">
        <v>1945.92</v>
      </c>
      <c r="M166" s="113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93907.91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53439.06</v>
      </c>
      <c r="M168" s="129" t="n"/>
      <c r="N168" s="128" t="n">
        <v>2447822.37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26401.79</v>
      </c>
      <c r="M170" s="129" t="n"/>
      <c r="N170" s="128" t="n">
        <v>1881391.56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27037.27</v>
      </c>
      <c r="M171" s="129" t="n"/>
      <c r="N171" s="128" t="n">
        <v>566430.8100000001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27037.27</v>
      </c>
      <c r="M173" s="129" t="n"/>
      <c r="N173" s="128" t="n">
        <v>566430.8100000001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4728.09</v>
      </c>
      <c r="M175" s="129" t="n"/>
      <c r="N175" s="128" t="n">
        <v>336923.7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31129.88</v>
      </c>
      <c r="M176" s="129" t="n"/>
      <c r="N176" s="128" t="n">
        <v>2218315.26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27705.6</v>
      </c>
      <c r="M177" s="129" t="n"/>
      <c r="N177" s="128" t="n">
        <v>1974300.56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12763.25</v>
      </c>
      <c r="M178" s="129" t="n"/>
      <c r="N178" s="128" t="n">
        <v>909509.26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93907.91</v>
      </c>
      <c r="M179" s="134" t="n"/>
      <c r="N179" s="123" t="n">
        <v>5331632.19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3129.56964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350.2236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93907.91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93907.91</v>
      </c>
      <c r="M185" s="129" t="n"/>
      <c r="N185" s="128" t="n">
        <v>5331632.19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53439.06</v>
      </c>
      <c r="M187" s="129" t="n"/>
      <c r="N187" s="128" t="n">
        <v>2447822.37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26401.79</v>
      </c>
      <c r="M189" s="129" t="n"/>
      <c r="N189" s="128" t="n">
        <v>1881391.56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27037.27</v>
      </c>
      <c r="M190" s="129" t="n"/>
      <c r="N190" s="128" t="n">
        <v>566430.8100000001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27037.27</v>
      </c>
      <c r="M191" s="129" t="n"/>
      <c r="N191" s="128" t="n">
        <v>566430.8100000001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4728.09</v>
      </c>
      <c r="M192" s="129" t="n"/>
      <c r="N192" s="128" t="n">
        <v>336923.7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31129.88</v>
      </c>
      <c r="M193" s="129" t="n"/>
      <c r="N193" s="128" t="n">
        <v>2218315.26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27705.6</v>
      </c>
      <c r="M194" s="129" t="n"/>
      <c r="N194" s="128" t="n">
        <v>1974300.56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12763.25</v>
      </c>
      <c r="M195" s="129" t="n"/>
      <c r="N195" s="128" t="n">
        <v>909509.26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93907.91</v>
      </c>
      <c r="M196" s="124" t="n"/>
      <c r="N196" s="123" t="n">
        <v>5331632.19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53439.06</v>
      </c>
      <c r="M197" s="129" t="n"/>
      <c r="N197" s="128" t="n">
        <v>2447822.37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26401.79</v>
      </c>
      <c r="M199" s="129" t="n"/>
      <c r="N199" s="128" t="n">
        <v>1881391.56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27037.27</v>
      </c>
      <c r="M200" s="129" t="n"/>
      <c r="N200" s="128" t="n">
        <v>566430.8100000001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27037.27</v>
      </c>
      <c r="M201" s="129" t="n"/>
      <c r="N201" s="128" t="n">
        <v>566430.8100000001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4728.09</v>
      </c>
      <c r="M202" s="129" t="n"/>
      <c r="N202" s="128" t="n">
        <v>336923.7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31129.88</v>
      </c>
      <c r="M203" s="129" t="n"/>
      <c r="N203" s="128" t="n">
        <v>2218315.26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27705.6</v>
      </c>
      <c r="M204" s="129" t="n"/>
      <c r="N204" s="128" t="n">
        <v>1974300.56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12763.25</v>
      </c>
      <c r="M205" s="129" t="n"/>
      <c r="N205" s="128" t="n">
        <v>909509.26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3129.56964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350.2236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H15:N15"/>
    <mergeCell ref="C51:E51"/>
    <mergeCell ref="C95:E9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0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02-33-28</t>
        </is>
      </c>
    </row>
    <row r="25" ht="19.35" customHeight="1">
      <c r="A25" s="56" t="inlineStr">
        <is>
          <t>33 ВЛ 500 кВ Зейская ГЭС - Амурская №2. Мухинское уч. л-во Шимановского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268.56</v>
      </c>
      <c r="M31" s="65" t="n">
        <v>3.77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617.6799999999999</v>
      </c>
      <c r="E32" s="72" t="inlineStr">
        <is>
          <t>(</t>
        </is>
      </c>
      <c r="F32" s="71" t="n">
        <v>8.67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449.72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617.6799999999999</v>
      </c>
      <c r="E34" s="72" t="inlineStr">
        <is>
          <t>(</t>
        </is>
      </c>
      <c r="F34" s="78" t="n">
        <v>8.67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501-567,571-577,596-612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11.83</v>
      </c>
      <c r="H44" s="95" t="n">
        <v>1</v>
      </c>
      <c r="I44" s="115" t="n">
        <v>11.83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3" t="n">
        <v>1275.26</v>
      </c>
      <c r="M46" s="101" t="n">
        <v>71.26000000000001</v>
      </c>
      <c r="N46" s="103" t="n">
        <v>90875.03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6" t="n">
        <v>152.18112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3" t="n">
        <v>1275.26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3" t="n">
        <v>1275.26</v>
      </c>
      <c r="M49" s="100" t="n"/>
      <c r="N49" s="103" t="n">
        <v>90875.03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3" t="n">
        <v>1134.98</v>
      </c>
      <c r="M50" s="100" t="n"/>
      <c r="N50" s="112" t="n">
        <v>80878.78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522.86</v>
      </c>
      <c r="M51" s="100" t="n"/>
      <c r="N51" s="103" t="n">
        <v>37258.76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4" t="n">
        <v>2933.1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5.22</v>
      </c>
      <c r="H53" s="95" t="n">
        <v>1</v>
      </c>
      <c r="I53" s="115" t="n">
        <v>5.22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3" t="n">
        <v>1620.97</v>
      </c>
      <c r="M55" s="101" t="n">
        <v>71.26000000000001</v>
      </c>
      <c r="N55" s="103" t="n">
        <v>115510.32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6" t="n">
        <v>193.43232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3" t="n">
        <v>1620.97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3" t="n">
        <v>1620.97</v>
      </c>
      <c r="M58" s="100" t="n"/>
      <c r="N58" s="103" t="n">
        <v>115510.32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3" t="n">
        <v>1442.66</v>
      </c>
      <c r="M59" s="100" t="n"/>
      <c r="N59" s="112" t="n">
        <v>102804.18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664.6</v>
      </c>
      <c r="M60" s="100" t="n"/>
      <c r="N60" s="103" t="n">
        <v>47359.23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4" t="n">
        <v>3728.23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1.8</v>
      </c>
      <c r="H62" s="95" t="n">
        <v>1</v>
      </c>
      <c r="I62" s="150" t="n">
        <v>1.8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702.3099999999999</v>
      </c>
      <c r="M64" s="101" t="n">
        <v>71.26000000000001</v>
      </c>
      <c r="N64" s="103" t="n">
        <v>50046.61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8" t="n">
        <v>83.80800000000001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702.3099999999999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702.3099999999999</v>
      </c>
      <c r="M67" s="100" t="n"/>
      <c r="N67" s="103" t="n">
        <v>50046.61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625.0599999999999</v>
      </c>
      <c r="M68" s="100" t="n"/>
      <c r="N68" s="112" t="n">
        <v>44541.48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287.95</v>
      </c>
      <c r="M69" s="100" t="n"/>
      <c r="N69" s="103" t="n">
        <v>20519.11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4" t="n">
        <v>1615.32</v>
      </c>
      <c r="M70" s="113" t="n"/>
      <c r="N70" s="94" t="n"/>
    </row>
    <row r="71" ht="55.35" customHeight="1">
      <c r="A71" s="87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88" t="n"/>
      <c r="E71" s="88" t="n"/>
      <c r="F71" s="93" t="inlineStr">
        <is>
          <t>100 деревьев</t>
        </is>
      </c>
      <c r="G71" s="94" t="n">
        <v>0.47</v>
      </c>
      <c r="H71" s="95" t="n">
        <v>1</v>
      </c>
      <c r="I71" s="115" t="n">
        <v>0.47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59.36</v>
      </c>
      <c r="M73" s="101" t="n">
        <v>71.26000000000001</v>
      </c>
      <c r="N73" s="103" t="n">
        <v>4229.99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15.7</v>
      </c>
      <c r="H74" s="148" t="n">
        <v>0.96</v>
      </c>
      <c r="I74" s="116" t="n">
        <v>7.08384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59.36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1" t="n">
        <v>59.36</v>
      </c>
      <c r="M76" s="100" t="n"/>
      <c r="N76" s="103" t="n">
        <v>4229.99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52.83</v>
      </c>
      <c r="M77" s="100" t="n"/>
      <c r="N77" s="112" t="n">
        <v>3764.69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24.34</v>
      </c>
      <c r="M78" s="100" t="n"/>
      <c r="N78" s="103" t="n">
        <v>1734.3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5" t="n">
        <v>136.53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88" t="n"/>
      <c r="E80" s="88" t="n"/>
      <c r="F80" s="93" t="inlineStr">
        <is>
          <t>100 деревьев</t>
        </is>
      </c>
      <c r="G80" s="94" t="n">
        <v>0.21</v>
      </c>
      <c r="H80" s="95" t="n">
        <v>1</v>
      </c>
      <c r="I80" s="115" t="n">
        <v>0.21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77.54000000000001</v>
      </c>
      <c r="M82" s="101" t="n">
        <v>71.26000000000001</v>
      </c>
      <c r="N82" s="103" t="n">
        <v>5525.5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45.9</v>
      </c>
      <c r="H83" s="148" t="n">
        <v>0.96</v>
      </c>
      <c r="I83" s="116" t="n">
        <v>9.253439999999999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77.54000000000001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1" t="n">
        <v>77.54000000000001</v>
      </c>
      <c r="M85" s="100" t="n"/>
      <c r="N85" s="103" t="n">
        <v>5525.5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69.01000000000001</v>
      </c>
      <c r="M86" s="100" t="n"/>
      <c r="N86" s="112" t="n">
        <v>4917.7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31.79</v>
      </c>
      <c r="M87" s="100" t="n"/>
      <c r="N87" s="103" t="n">
        <v>2265.46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5" t="n">
        <v>178.34</v>
      </c>
      <c r="M88" s="113" t="n"/>
      <c r="N88" s="94" t="n"/>
    </row>
    <row r="89" ht="55.35" customHeight="1">
      <c r="A89" s="87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88" t="n"/>
      <c r="E89" s="88" t="n"/>
      <c r="F89" s="93" t="inlineStr">
        <is>
          <t>100 деревьев</t>
        </is>
      </c>
      <c r="G89" s="94" t="n">
        <v>0.07000000000000001</v>
      </c>
      <c r="H89" s="95" t="n">
        <v>1</v>
      </c>
      <c r="I89" s="115" t="n">
        <v>0.07000000000000001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33.23</v>
      </c>
      <c r="M91" s="101" t="n">
        <v>71.26000000000001</v>
      </c>
      <c r="N91" s="103" t="n">
        <v>2367.97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20" t="n">
        <v>59</v>
      </c>
      <c r="H92" s="148" t="n">
        <v>0.96</v>
      </c>
      <c r="I92" s="119" t="n">
        <v>3.9648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33.23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88" t="n"/>
      <c r="E94" s="88" t="n"/>
      <c r="F94" s="99" t="n"/>
      <c r="G94" s="106" t="n"/>
      <c r="H94" s="106" t="n"/>
      <c r="I94" s="100" t="n"/>
      <c r="J94" s="100" t="n"/>
      <c r="K94" s="100" t="n"/>
      <c r="L94" s="101" t="n">
        <v>33.23</v>
      </c>
      <c r="M94" s="100" t="n"/>
      <c r="N94" s="103" t="n">
        <v>2367.97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29.57</v>
      </c>
      <c r="M95" s="100" t="n"/>
      <c r="N95" s="112" t="n">
        <v>2107.49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13.62</v>
      </c>
      <c r="M96" s="100" t="n"/>
      <c r="N96" s="101" t="n">
        <v>970.87</v>
      </c>
    </row>
    <row r="97" ht="19.35" customHeight="1">
      <c r="A97" s="96" t="n"/>
      <c r="B97" s="108" t="n"/>
      <c r="C97" s="87" t="inlineStr">
        <is>
          <t>Всего по позиции</t>
        </is>
      </c>
      <c r="D97" s="88" t="n"/>
      <c r="E97" s="88" t="n"/>
      <c r="F97" s="100" t="n"/>
      <c r="G97" s="106" t="n"/>
      <c r="H97" s="106" t="n"/>
      <c r="I97" s="113" t="n"/>
      <c r="J97" s="113" t="n"/>
      <c r="K97" s="113" t="n"/>
      <c r="L97" s="115" t="n">
        <v>76.42</v>
      </c>
      <c r="M97" s="113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8667.940000000001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3768.67</v>
      </c>
      <c r="M99" s="129" t="n"/>
      <c r="N99" s="128" t="n">
        <v>268555.42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3768.67</v>
      </c>
      <c r="M101" s="129" t="n"/>
      <c r="N101" s="128" t="n">
        <v>268555.42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3768.67</v>
      </c>
      <c r="M107" s="129" t="n"/>
      <c r="N107" s="128" t="n">
        <v>268555.42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3354.11</v>
      </c>
      <c r="M108" s="129" t="n"/>
      <c r="N108" s="128" t="n">
        <v>239014.32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1545.16</v>
      </c>
      <c r="M109" s="129" t="n"/>
      <c r="N109" s="128" t="n">
        <v>110107.73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8667.940000000001</v>
      </c>
      <c r="M110" s="134" t="n"/>
      <c r="N110" s="123" t="n">
        <v>617677.47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449.72352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8667.940000000001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8667.940000000001</v>
      </c>
      <c r="M116" s="129" t="n"/>
      <c r="N116" s="128" t="n">
        <v>617677.47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3768.67</v>
      </c>
      <c r="M118" s="129" t="n"/>
      <c r="N118" s="128" t="n">
        <v>268555.42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3768.67</v>
      </c>
      <c r="M120" s="129" t="n"/>
      <c r="N120" s="128" t="n">
        <v>268555.42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3768.67</v>
      </c>
      <c r="M124" s="129" t="n"/>
      <c r="N124" s="128" t="n">
        <v>268555.42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3354.11</v>
      </c>
      <c r="M125" s="129" t="n"/>
      <c r="N125" s="128" t="n">
        <v>239014.32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1545.16</v>
      </c>
      <c r="M126" s="129" t="n"/>
      <c r="N126" s="128" t="n">
        <v>110107.73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8667.940000000001</v>
      </c>
      <c r="M127" s="124" t="n"/>
      <c r="N127" s="123" t="n">
        <v>617677.47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3768.67</v>
      </c>
      <c r="M128" s="129" t="n"/>
      <c r="N128" s="128" t="n">
        <v>268555.42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3768.67</v>
      </c>
      <c r="M130" s="129" t="n"/>
      <c r="N130" s="128" t="n">
        <v>268555.42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3768.67</v>
      </c>
      <c r="M134" s="129" t="n"/>
      <c r="N134" s="128" t="n">
        <v>268555.42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3354.11</v>
      </c>
      <c r="M135" s="129" t="n"/>
      <c r="N135" s="128" t="n">
        <v>239014.32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1545.16</v>
      </c>
      <c r="M136" s="129" t="n"/>
      <c r="N136" s="128" t="n">
        <v>110107.73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449.72352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A17:G17"/>
    <mergeCell ref="C121:K121"/>
    <mergeCell ref="C134:K134"/>
    <mergeCell ref="H13:N13"/>
    <mergeCell ref="C144:F144"/>
    <mergeCell ref="C80:E80"/>
    <mergeCell ref="A30:N30"/>
    <mergeCell ref="C105:K105"/>
    <mergeCell ref="A19:G19"/>
    <mergeCell ref="H15:N15"/>
    <mergeCell ref="C51:E51"/>
    <mergeCell ref="C95:E9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13" min="0" max="16383" man="1"/>
  </rowBreaks>
</worksheet>
</file>

<file path=xl/worksheets/sheet31.xml><?xml version="1.0" encoding="utf-8"?>
<worksheet xmlns="http://schemas.openxmlformats.org/spreadsheetml/2006/main">
  <sheetPr>
    <outlinePr summaryBelow="1" summaryRight="1"/>
    <pageSetUpPr autoPageBreaks="0" fitToPage="0"/>
  </sheetPr>
  <dimension ref="A1:N19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02-33-29</t>
        </is>
      </c>
    </row>
    <row r="25" ht="19.35" customHeight="1">
      <c r="A25" s="56" t="inlineStr">
        <is>
          <t>33 ВЛ 500 кВ Зейская ГЭС - Амурская №2.  Шимановский р-он Мухинский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297.99</v>
      </c>
      <c r="M31" s="65" t="n">
        <v>4.18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836.4</v>
      </c>
      <c r="E32" s="72" t="inlineStr">
        <is>
          <t>(</t>
        </is>
      </c>
      <c r="F32" s="71" t="n">
        <v>14.61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495.42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52.66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836.4</v>
      </c>
      <c r="E34" s="72" t="inlineStr">
        <is>
          <t>(</t>
        </is>
      </c>
      <c r="F34" s="78" t="n">
        <v>14.61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71</v>
      </c>
      <c r="H44" s="95" t="n">
        <v>1</v>
      </c>
      <c r="I44" s="95" t="n">
        <v>71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3219.71</v>
      </c>
      <c r="M45" s="101" t="n">
        <v>71.26000000000001</v>
      </c>
      <c r="N45" s="103" t="n">
        <v>229436.53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18" t="n">
        <v>377.436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3219.71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3219.71</v>
      </c>
      <c r="M48" s="100" t="n"/>
      <c r="N48" s="103" t="n">
        <v>229436.53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2865.54</v>
      </c>
      <c r="M49" s="100" t="n"/>
      <c r="N49" s="112" t="n">
        <v>204198.51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1320.08</v>
      </c>
      <c r="M50" s="100" t="n"/>
      <c r="N50" s="103" t="n">
        <v>94068.98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7405.33</v>
      </c>
      <c r="M51" s="113" t="n"/>
      <c r="N51" s="94" t="n"/>
    </row>
    <row r="52" ht="19.35" customHeight="1">
      <c r="A52" s="149" t="inlineStr">
        <is>
          <t>Пролет 567-571,577-596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1.77</v>
      </c>
      <c r="H53" s="95" t="n">
        <v>1</v>
      </c>
      <c r="I53" s="115" t="n">
        <v>1.77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104.01</v>
      </c>
      <c r="M54" s="101" t="n">
        <v>71.26000000000001</v>
      </c>
      <c r="N54" s="103" t="n">
        <v>7411.75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11.06604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104.01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104.01</v>
      </c>
      <c r="M57" s="100" t="n"/>
      <c r="N57" s="103" t="n">
        <v>7411.75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92.56999999999999</v>
      </c>
      <c r="M58" s="100" t="n"/>
      <c r="N58" s="112" t="n">
        <v>6596.46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42.64</v>
      </c>
      <c r="M59" s="100" t="n"/>
      <c r="N59" s="103" t="n">
        <v>3038.82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5" t="n">
        <v>239.22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0.83</v>
      </c>
      <c r="H61" s="95" t="n">
        <v>1</v>
      </c>
      <c r="I61" s="115" t="n">
        <v>0.83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94.56</v>
      </c>
      <c r="M62" s="101" t="n">
        <v>71.26000000000001</v>
      </c>
      <c r="N62" s="103" t="n">
        <v>6738.35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10.0596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94.56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94.56</v>
      </c>
      <c r="M65" s="100" t="n"/>
      <c r="N65" s="103" t="n">
        <v>6738.35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84.16</v>
      </c>
      <c r="M66" s="100" t="n"/>
      <c r="N66" s="112" t="n">
        <v>5997.13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38.77</v>
      </c>
      <c r="M67" s="100" t="n"/>
      <c r="N67" s="103" t="n">
        <v>2762.72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5" t="n">
        <v>217.49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0.28</v>
      </c>
      <c r="H69" s="95" t="n">
        <v>1</v>
      </c>
      <c r="I69" s="115" t="n">
        <v>0.28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42.32</v>
      </c>
      <c r="M70" s="101" t="n">
        <v>71.26000000000001</v>
      </c>
      <c r="N70" s="103" t="n">
        <v>3015.72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9" t="n">
        <v>4.5024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42.32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42.32</v>
      </c>
      <c r="M73" s="100" t="n"/>
      <c r="N73" s="103" t="n">
        <v>3015.72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37.66</v>
      </c>
      <c r="M74" s="100" t="n"/>
      <c r="N74" s="112" t="n">
        <v>2683.99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17.35</v>
      </c>
      <c r="M75" s="100" t="n"/>
      <c r="N75" s="103" t="n">
        <v>1236.45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97.33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ФЕР01-02-099-06</t>
        </is>
      </c>
      <c r="C77" s="92" t="inlineStr">
        <is>
          <t>Валка деревьев мягких пород с корня, диаметр стволов: более 32 см</t>
        </is>
      </c>
      <c r="D77" s="88" t="n"/>
      <c r="E77" s="88" t="n"/>
      <c r="F77" s="93" t="inlineStr">
        <is>
          <t>100 шт</t>
        </is>
      </c>
      <c r="G77" s="94" t="n">
        <v>0.02</v>
      </c>
      <c r="H77" s="95" t="n">
        <v>1</v>
      </c>
      <c r="I77" s="115" t="n">
        <v>0.02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192.7</v>
      </c>
      <c r="K78" s="102" t="n">
        <v>1.2</v>
      </c>
      <c r="L78" s="101" t="n">
        <v>4.62</v>
      </c>
      <c r="M78" s="101" t="n">
        <v>71.26000000000001</v>
      </c>
      <c r="N78" s="101" t="n">
        <v>329.22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20.5</v>
      </c>
      <c r="H79" s="102" t="n">
        <v>1.2</v>
      </c>
      <c r="I79" s="118" t="n">
        <v>0.492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192.7</v>
      </c>
      <c r="K80" s="100" t="n"/>
      <c r="L80" s="101" t="n">
        <v>4.62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4.62</v>
      </c>
      <c r="M81" s="100" t="n"/>
      <c r="N81" s="101" t="n">
        <v>329.22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4.11</v>
      </c>
      <c r="M82" s="100" t="n"/>
      <c r="N82" s="151" t="n">
        <v>293.01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1.89</v>
      </c>
      <c r="M83" s="100" t="n"/>
      <c r="N83" s="101" t="n">
        <v>134.98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5" t="n">
        <v>10.62</v>
      </c>
      <c r="M84" s="113" t="n"/>
      <c r="N84" s="94" t="n"/>
    </row>
    <row r="85" ht="68.65000000000001" customHeight="1">
      <c r="A85" s="87" t="inlineStr">
        <is>
          <t>6</t>
        </is>
      </c>
      <c r="B85" s="91" t="inlineStr">
        <is>
          <t>ФЕР01-02-100-01</t>
        </is>
      </c>
      <c r="C85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88" t="n"/>
      <c r="E85" s="88" t="n"/>
      <c r="F85" s="93" t="inlineStr">
        <is>
          <t>100 шт</t>
        </is>
      </c>
      <c r="G85" s="94" t="n">
        <v>1.77</v>
      </c>
      <c r="H85" s="95" t="n">
        <v>1</v>
      </c>
      <c r="I85" s="115" t="n">
        <v>1.77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115.44</v>
      </c>
      <c r="K86" s="102" t="n">
        <v>1.2</v>
      </c>
      <c r="L86" s="101" t="n">
        <v>245.19</v>
      </c>
      <c r="M86" s="101" t="n">
        <v>71.26000000000001</v>
      </c>
      <c r="N86" s="103" t="n">
        <v>17472.24</v>
      </c>
    </row>
    <row r="87" ht="19.35" customHeight="1">
      <c r="A87" s="96" t="n"/>
      <c r="B87" s="97" t="inlineStr">
        <is>
          <t>2</t>
        </is>
      </c>
      <c r="C87" s="98" t="inlineStr">
        <is>
          <t>ЭМ</t>
        </is>
      </c>
      <c r="D87" s="88" t="n"/>
      <c r="E87" s="88" t="n"/>
      <c r="F87" s="99" t="n"/>
      <c r="G87" s="99" t="n"/>
      <c r="H87" s="99" t="n"/>
      <c r="I87" s="100" t="n"/>
      <c r="J87" s="101" t="n">
        <v>655.4299999999999</v>
      </c>
      <c r="K87" s="102" t="n">
        <v>1.2</v>
      </c>
      <c r="L87" s="103" t="n">
        <v>1392.13</v>
      </c>
      <c r="M87" s="100" t="n"/>
      <c r="N87" s="100" t="n"/>
    </row>
    <row r="88" ht="19.35" customHeight="1">
      <c r="A88" s="96" t="n"/>
      <c r="B88" s="97" t="inlineStr">
        <is>
          <t>3</t>
        </is>
      </c>
      <c r="C88" s="98" t="inlineStr">
        <is>
          <t>в т.ч. ОТм</t>
        </is>
      </c>
      <c r="D88" s="88" t="n"/>
      <c r="E88" s="88" t="n"/>
      <c r="F88" s="99" t="n"/>
      <c r="G88" s="99" t="n"/>
      <c r="H88" s="99" t="n"/>
      <c r="I88" s="100" t="n"/>
      <c r="J88" s="101" t="n">
        <v>114.62</v>
      </c>
      <c r="K88" s="102" t="n">
        <v>1.2</v>
      </c>
      <c r="L88" s="101" t="n">
        <v>243.45</v>
      </c>
      <c r="M88" s="101" t="n">
        <v>71.26000000000001</v>
      </c>
      <c r="N88" s="103" t="n">
        <v>17348.25</v>
      </c>
    </row>
    <row r="89" ht="19.35" customHeight="1">
      <c r="A89" s="96" t="n"/>
      <c r="B89" s="104" t="n"/>
      <c r="C89" s="98" t="inlineStr">
        <is>
          <t>ЗТ</t>
        </is>
      </c>
      <c r="D89" s="88" t="n"/>
      <c r="E89" s="88" t="n"/>
      <c r="F89" s="105" t="inlineStr">
        <is>
          <t>чел.-ч</t>
        </is>
      </c>
      <c r="G89" s="117" t="n">
        <v>14.8</v>
      </c>
      <c r="H89" s="102" t="n">
        <v>1.2</v>
      </c>
      <c r="I89" s="119" t="n">
        <v>31.4352</v>
      </c>
      <c r="J89" s="100" t="n"/>
      <c r="K89" s="100" t="n"/>
      <c r="L89" s="100" t="n"/>
      <c r="M89" s="100" t="n"/>
      <c r="N89" s="100" t="n"/>
    </row>
    <row r="90" ht="19.35" customHeight="1">
      <c r="A90" s="96" t="n"/>
      <c r="B90" s="104" t="n"/>
      <c r="C90" s="98" t="inlineStr">
        <is>
          <t>ЗТм</t>
        </is>
      </c>
      <c r="D90" s="88" t="n"/>
      <c r="E90" s="88" t="n"/>
      <c r="F90" s="105" t="inlineStr">
        <is>
          <t>чел.-ч</t>
        </is>
      </c>
      <c r="G90" s="101" t="n">
        <v>8.49</v>
      </c>
      <c r="H90" s="102" t="n">
        <v>1.2</v>
      </c>
      <c r="I90" s="116" t="n">
        <v>18.03276</v>
      </c>
      <c r="J90" s="100" t="n"/>
      <c r="K90" s="100" t="n"/>
      <c r="L90" s="100" t="n"/>
      <c r="M90" s="100" t="n"/>
      <c r="N90" s="100" t="n"/>
    </row>
    <row r="91" ht="19.35" customHeight="1">
      <c r="A91" s="96" t="n"/>
      <c r="B91" s="104" t="n"/>
      <c r="C91" s="98" t="inlineStr">
        <is>
          <t>Итого по расценке</t>
        </is>
      </c>
      <c r="D91" s="88" t="n"/>
      <c r="E91" s="88" t="n"/>
      <c r="F91" s="99" t="n"/>
      <c r="G91" s="106" t="n"/>
      <c r="H91" s="106" t="n"/>
      <c r="I91" s="100" t="n"/>
      <c r="J91" s="101" t="n">
        <v>770.87</v>
      </c>
      <c r="K91" s="100" t="n"/>
      <c r="L91" s="103" t="n">
        <v>1637.32</v>
      </c>
      <c r="M91" s="100" t="n"/>
      <c r="N91" s="107" t="n"/>
    </row>
    <row r="92" ht="19.35" customHeight="1">
      <c r="A92" s="96" t="n"/>
      <c r="B92" s="108" t="n"/>
      <c r="C92" s="98" t="inlineStr">
        <is>
          <t>ФОТ</t>
        </is>
      </c>
      <c r="D92" s="88" t="n"/>
      <c r="E92" s="88" t="n"/>
      <c r="F92" s="99" t="n"/>
      <c r="G92" s="106" t="n"/>
      <c r="H92" s="106" t="n"/>
      <c r="I92" s="100" t="n"/>
      <c r="J92" s="100" t="n"/>
      <c r="K92" s="100" t="n"/>
      <c r="L92" s="101" t="n">
        <v>488.64</v>
      </c>
      <c r="M92" s="100" t="n"/>
      <c r="N92" s="103" t="n">
        <v>34820.49</v>
      </c>
    </row>
    <row r="93" ht="42" customHeight="1">
      <c r="A93" s="96" t="n"/>
      <c r="B93" s="109" t="inlineStr">
        <is>
          <t>Пр/812-001.4-1</t>
        </is>
      </c>
      <c r="C93" s="98" t="inlineStr">
        <is>
          <t>НР Земляные работы по другим видам работ (подготовительным, сопутствующим, укрепительным)</t>
        </is>
      </c>
      <c r="D93" s="88" t="n"/>
      <c r="E93" s="88" t="n"/>
      <c r="F93" s="105" t="inlineStr">
        <is>
          <t>%</t>
        </is>
      </c>
      <c r="G93" s="110" t="n">
        <v>89</v>
      </c>
      <c r="H93" s="111" t="n"/>
      <c r="I93" s="110" t="n">
        <v>89</v>
      </c>
      <c r="J93" s="100" t="n"/>
      <c r="K93" s="100" t="n"/>
      <c r="L93" s="101" t="n">
        <v>434.89</v>
      </c>
      <c r="M93" s="100" t="n"/>
      <c r="N93" s="112" t="n">
        <v>30990.24</v>
      </c>
    </row>
    <row r="94" ht="42" customHeight="1">
      <c r="A94" s="96" t="n"/>
      <c r="B94" s="109" t="inlineStr">
        <is>
          <t>Пр/774-001.4</t>
        </is>
      </c>
      <c r="C94" s="98" t="inlineStr">
        <is>
          <t>СП Земляные работы по другим видам работ (подготовительным, сопутствующим, укрепительным)</t>
        </is>
      </c>
      <c r="D94" s="88" t="n"/>
      <c r="E94" s="88" t="n"/>
      <c r="F94" s="105" t="inlineStr">
        <is>
          <t>%</t>
        </is>
      </c>
      <c r="G94" s="110" t="n">
        <v>41</v>
      </c>
      <c r="H94" s="111" t="n"/>
      <c r="I94" s="110" t="n">
        <v>41</v>
      </c>
      <c r="J94" s="100" t="n"/>
      <c r="K94" s="100" t="n"/>
      <c r="L94" s="101" t="n">
        <v>200.34</v>
      </c>
      <c r="M94" s="100" t="n"/>
      <c r="N94" s="103" t="n">
        <v>14276.4</v>
      </c>
    </row>
    <row r="95" ht="19.35" customHeight="1">
      <c r="A95" s="96" t="n"/>
      <c r="B95" s="108" t="n"/>
      <c r="C95" s="87" t="inlineStr">
        <is>
          <t>Всего по позиции</t>
        </is>
      </c>
      <c r="D95" s="88" t="n"/>
      <c r="E95" s="88" t="n"/>
      <c r="F95" s="100" t="n"/>
      <c r="G95" s="106" t="n"/>
      <c r="H95" s="106" t="n"/>
      <c r="I95" s="113" t="n"/>
      <c r="J95" s="113" t="n"/>
      <c r="K95" s="113" t="n"/>
      <c r="L95" s="114" t="n">
        <v>2272.55</v>
      </c>
      <c r="M95" s="113" t="n"/>
      <c r="N95" s="94" t="n"/>
    </row>
    <row r="96" ht="55.35" customHeight="1">
      <c r="A96" s="87" t="inlineStr">
        <is>
          <t>7</t>
        </is>
      </c>
      <c r="B96" s="91" t="inlineStr">
        <is>
          <t>ФЕР01-02-100-07</t>
        </is>
      </c>
      <c r="C96" s="92" t="inlineStr">
        <is>
          <t>При трелевке на каждые последующие 100 м добавлять: к расценке 01-02-100-01</t>
        </is>
      </c>
      <c r="D96" s="88" t="n"/>
      <c r="E96" s="88" t="n"/>
      <c r="F96" s="93" t="inlineStr">
        <is>
          <t>100 шт</t>
        </is>
      </c>
      <c r="G96" s="94" t="n">
        <v>1.77</v>
      </c>
      <c r="H96" s="95" t="n">
        <v>1</v>
      </c>
      <c r="I96" s="115" t="n">
        <v>1.77</v>
      </c>
      <c r="J96" s="94" t="n"/>
      <c r="K96" s="94" t="n"/>
      <c r="L96" s="94" t="n"/>
      <c r="M96" s="94" t="n"/>
      <c r="N96" s="94" t="n"/>
    </row>
    <row r="97" ht="19.35" customHeight="1">
      <c r="A97" s="96" t="n"/>
      <c r="B97" s="97" t="inlineStr">
        <is>
          <t>1</t>
        </is>
      </c>
      <c r="C97" s="98" t="inlineStr">
        <is>
          <t>ОТ</t>
        </is>
      </c>
      <c r="D97" s="88" t="n"/>
      <c r="E97" s="88" t="n"/>
      <c r="F97" s="99" t="n"/>
      <c r="G97" s="99" t="n"/>
      <c r="H97" s="99" t="n"/>
      <c r="I97" s="100" t="n"/>
      <c r="J97" s="101" t="n">
        <v>28.94</v>
      </c>
      <c r="K97" s="102" t="n">
        <v>1.2</v>
      </c>
      <c r="L97" s="101" t="n">
        <v>61.47</v>
      </c>
      <c r="M97" s="101" t="n">
        <v>71.26000000000001</v>
      </c>
      <c r="N97" s="103" t="n">
        <v>4380.35</v>
      </c>
    </row>
    <row r="98" ht="19.35" customHeight="1">
      <c r="A98" s="96" t="n"/>
      <c r="B98" s="97" t="inlineStr">
        <is>
          <t>2</t>
        </is>
      </c>
      <c r="C98" s="98" t="inlineStr">
        <is>
          <t>ЭМ</t>
        </is>
      </c>
      <c r="D98" s="88" t="n"/>
      <c r="E98" s="88" t="n"/>
      <c r="F98" s="99" t="n"/>
      <c r="G98" s="99" t="n"/>
      <c r="H98" s="99" t="n"/>
      <c r="I98" s="100" t="n"/>
      <c r="J98" s="101" t="n">
        <v>163.66</v>
      </c>
      <c r="K98" s="102" t="n">
        <v>1.2</v>
      </c>
      <c r="L98" s="101" t="n">
        <v>347.61</v>
      </c>
      <c r="M98" s="100" t="n"/>
      <c r="N98" s="100" t="n"/>
    </row>
    <row r="99" ht="19.35" customHeight="1">
      <c r="A99" s="96" t="n"/>
      <c r="B99" s="97" t="inlineStr">
        <is>
          <t>3</t>
        </is>
      </c>
      <c r="C99" s="98" t="inlineStr">
        <is>
          <t>в т.ч. ОТм</t>
        </is>
      </c>
      <c r="D99" s="88" t="n"/>
      <c r="E99" s="88" t="n"/>
      <c r="F99" s="99" t="n"/>
      <c r="G99" s="99" t="n"/>
      <c r="H99" s="99" t="n"/>
      <c r="I99" s="100" t="n"/>
      <c r="J99" s="101" t="n">
        <v>28.62</v>
      </c>
      <c r="K99" s="102" t="n">
        <v>1.2</v>
      </c>
      <c r="L99" s="101" t="n">
        <v>60.79</v>
      </c>
      <c r="M99" s="101" t="n">
        <v>71.26000000000001</v>
      </c>
      <c r="N99" s="103" t="n">
        <v>4331.9</v>
      </c>
    </row>
    <row r="100" ht="19.35" customHeight="1">
      <c r="A100" s="96" t="n"/>
      <c r="B100" s="104" t="n"/>
      <c r="C100" s="98" t="inlineStr">
        <is>
          <t>ЗТ</t>
        </is>
      </c>
      <c r="D100" s="88" t="n"/>
      <c r="E100" s="88" t="n"/>
      <c r="F100" s="105" t="inlineStr">
        <is>
          <t>чел.-ч</t>
        </is>
      </c>
      <c r="G100" s="101" t="n">
        <v>3.71</v>
      </c>
      <c r="H100" s="102" t="n">
        <v>1.2</v>
      </c>
      <c r="I100" s="116" t="n">
        <v>7.88004</v>
      </c>
      <c r="J100" s="100" t="n"/>
      <c r="K100" s="100" t="n"/>
      <c r="L100" s="100" t="n"/>
      <c r="M100" s="100" t="n"/>
      <c r="N100" s="100" t="n"/>
    </row>
    <row r="101" ht="19.35" customHeight="1">
      <c r="A101" s="96" t="n"/>
      <c r="B101" s="104" t="n"/>
      <c r="C101" s="98" t="inlineStr">
        <is>
          <t>ЗТм</t>
        </is>
      </c>
      <c r="D101" s="88" t="n"/>
      <c r="E101" s="88" t="n"/>
      <c r="F101" s="105" t="inlineStr">
        <is>
          <t>чел.-ч</t>
        </is>
      </c>
      <c r="G101" s="101" t="n">
        <v>2.12</v>
      </c>
      <c r="H101" s="102" t="n">
        <v>1.2</v>
      </c>
      <c r="I101" s="116" t="n">
        <v>4.50288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88" t="n"/>
      <c r="E102" s="88" t="n"/>
      <c r="F102" s="99" t="n"/>
      <c r="G102" s="106" t="n"/>
      <c r="H102" s="106" t="n"/>
      <c r="I102" s="100" t="n"/>
      <c r="J102" s="101" t="n">
        <v>192.6</v>
      </c>
      <c r="K102" s="100" t="n"/>
      <c r="L102" s="101" t="n">
        <v>409.08</v>
      </c>
      <c r="M102" s="100" t="n"/>
      <c r="N102" s="107" t="n"/>
    </row>
    <row r="103" ht="19.35" customHeight="1">
      <c r="A103" s="96" t="n"/>
      <c r="B103" s="108" t="n"/>
      <c r="C103" s="98" t="inlineStr">
        <is>
          <t>ФОТ</t>
        </is>
      </c>
      <c r="D103" s="88" t="n"/>
      <c r="E103" s="88" t="n"/>
      <c r="F103" s="99" t="n"/>
      <c r="G103" s="106" t="n"/>
      <c r="H103" s="106" t="n"/>
      <c r="I103" s="100" t="n"/>
      <c r="J103" s="100" t="n"/>
      <c r="K103" s="100" t="n"/>
      <c r="L103" s="101" t="n">
        <v>122.26</v>
      </c>
      <c r="M103" s="100" t="n"/>
      <c r="N103" s="103" t="n">
        <v>8712.25</v>
      </c>
    </row>
    <row r="104" ht="42" customHeight="1">
      <c r="A104" s="96" t="n"/>
      <c r="B104" s="109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88" t="n"/>
      <c r="E104" s="88" t="n"/>
      <c r="F104" s="105" t="inlineStr">
        <is>
          <t>%</t>
        </is>
      </c>
      <c r="G104" s="110" t="n">
        <v>89</v>
      </c>
      <c r="H104" s="111" t="n"/>
      <c r="I104" s="110" t="n">
        <v>89</v>
      </c>
      <c r="J104" s="100" t="n"/>
      <c r="K104" s="100" t="n"/>
      <c r="L104" s="101" t="n">
        <v>108.81</v>
      </c>
      <c r="M104" s="100" t="n"/>
      <c r="N104" s="112" t="n">
        <v>7753.9</v>
      </c>
    </row>
    <row r="105" ht="42" customHeight="1">
      <c r="A105" s="96" t="n"/>
      <c r="B105" s="109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88" t="n"/>
      <c r="E105" s="88" t="n"/>
      <c r="F105" s="105" t="inlineStr">
        <is>
          <t>%</t>
        </is>
      </c>
      <c r="G105" s="110" t="n">
        <v>41</v>
      </c>
      <c r="H105" s="111" t="n"/>
      <c r="I105" s="110" t="n">
        <v>41</v>
      </c>
      <c r="J105" s="100" t="n"/>
      <c r="K105" s="100" t="n"/>
      <c r="L105" s="101" t="n">
        <v>50.13</v>
      </c>
      <c r="M105" s="100" t="n"/>
      <c r="N105" s="103" t="n">
        <v>3572.02</v>
      </c>
    </row>
    <row r="106" ht="19.35" customHeight="1">
      <c r="A106" s="96" t="n"/>
      <c r="B106" s="108" t="n"/>
      <c r="C106" s="87" t="inlineStr">
        <is>
          <t>Всего по позиции</t>
        </is>
      </c>
      <c r="D106" s="88" t="n"/>
      <c r="E106" s="88" t="n"/>
      <c r="F106" s="100" t="n"/>
      <c r="G106" s="106" t="n"/>
      <c r="H106" s="106" t="n"/>
      <c r="I106" s="113" t="n"/>
      <c r="J106" s="113" t="n"/>
      <c r="K106" s="113" t="n"/>
      <c r="L106" s="115" t="n">
        <v>568.02</v>
      </c>
      <c r="M106" s="113" t="n"/>
      <c r="N106" s="94" t="n"/>
    </row>
    <row r="107" ht="68.65000000000001" customHeight="1">
      <c r="A107" s="87" t="inlineStr">
        <is>
          <t>8</t>
        </is>
      </c>
      <c r="B107" s="91" t="inlineStr">
        <is>
          <t>ФЕР01-02-100-02</t>
        </is>
      </c>
      <c r="C107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88" t="n"/>
      <c r="E107" s="88" t="n"/>
      <c r="F107" s="93" t="inlineStr">
        <is>
          <t>100 шт</t>
        </is>
      </c>
      <c r="G107" s="94" t="n">
        <v>0.83</v>
      </c>
      <c r="H107" s="95" t="n">
        <v>1</v>
      </c>
      <c r="I107" s="115" t="n">
        <v>0.83</v>
      </c>
      <c r="J107" s="94" t="n"/>
      <c r="K107" s="94" t="n"/>
      <c r="L107" s="94" t="n"/>
      <c r="M107" s="94" t="n"/>
      <c r="N107" s="94" t="n"/>
    </row>
    <row r="108" ht="19.35" customHeight="1">
      <c r="A108" s="96" t="n"/>
      <c r="B108" s="97" t="inlineStr">
        <is>
          <t>1</t>
        </is>
      </c>
      <c r="C108" s="98" t="inlineStr">
        <is>
          <t>ОТ</t>
        </is>
      </c>
      <c r="D108" s="88" t="n"/>
      <c r="E108" s="88" t="n"/>
      <c r="F108" s="99" t="n"/>
      <c r="G108" s="99" t="n"/>
      <c r="H108" s="99" t="n"/>
      <c r="I108" s="100" t="n"/>
      <c r="J108" s="101" t="n">
        <v>201.24</v>
      </c>
      <c r="K108" s="102" t="n">
        <v>1.2</v>
      </c>
      <c r="L108" s="101" t="n">
        <v>200.44</v>
      </c>
      <c r="M108" s="101" t="n">
        <v>71.26000000000001</v>
      </c>
      <c r="N108" s="103" t="n">
        <v>14283.35</v>
      </c>
    </row>
    <row r="109" ht="19.35" customHeight="1">
      <c r="A109" s="96" t="n"/>
      <c r="B109" s="97" t="inlineStr">
        <is>
          <t>2</t>
        </is>
      </c>
      <c r="C109" s="98" t="inlineStr">
        <is>
          <t>ЭМ</t>
        </is>
      </c>
      <c r="D109" s="88" t="n"/>
      <c r="E109" s="88" t="n"/>
      <c r="F109" s="99" t="n"/>
      <c r="G109" s="99" t="n"/>
      <c r="H109" s="99" t="n"/>
      <c r="I109" s="100" t="n"/>
      <c r="J109" s="103" t="n">
        <v>1142.56</v>
      </c>
      <c r="K109" s="102" t="n">
        <v>1.2</v>
      </c>
      <c r="L109" s="103" t="n">
        <v>1137.99</v>
      </c>
      <c r="M109" s="100" t="n"/>
      <c r="N109" s="100" t="n"/>
    </row>
    <row r="110" ht="19.35" customHeight="1">
      <c r="A110" s="96" t="n"/>
      <c r="B110" s="97" t="inlineStr">
        <is>
          <t>3</t>
        </is>
      </c>
      <c r="C110" s="98" t="inlineStr">
        <is>
          <t>в т.ч. ОТм</t>
        </is>
      </c>
      <c r="D110" s="88" t="n"/>
      <c r="E110" s="88" t="n"/>
      <c r="F110" s="99" t="n"/>
      <c r="G110" s="99" t="n"/>
      <c r="H110" s="99" t="n"/>
      <c r="I110" s="100" t="n"/>
      <c r="J110" s="101" t="n">
        <v>199.8</v>
      </c>
      <c r="K110" s="102" t="n">
        <v>1.2</v>
      </c>
      <c r="L110" s="101" t="n">
        <v>199</v>
      </c>
      <c r="M110" s="101" t="n">
        <v>71.26000000000001</v>
      </c>
      <c r="N110" s="103" t="n">
        <v>14180.74</v>
      </c>
    </row>
    <row r="111" ht="19.35" customHeight="1">
      <c r="A111" s="96" t="n"/>
      <c r="B111" s="104" t="n"/>
      <c r="C111" s="98" t="inlineStr">
        <is>
          <t>ЗТ</t>
        </is>
      </c>
      <c r="D111" s="88" t="n"/>
      <c r="E111" s="88" t="n"/>
      <c r="F111" s="105" t="inlineStr">
        <is>
          <t>чел.-ч</t>
        </is>
      </c>
      <c r="G111" s="117" t="n">
        <v>25.8</v>
      </c>
      <c r="H111" s="102" t="n">
        <v>1.2</v>
      </c>
      <c r="I111" s="119" t="n">
        <v>25.6968</v>
      </c>
      <c r="J111" s="100" t="n"/>
      <c r="K111" s="100" t="n"/>
      <c r="L111" s="100" t="n"/>
      <c r="M111" s="100" t="n"/>
      <c r="N111" s="100" t="n"/>
    </row>
    <row r="112" ht="19.35" customHeight="1">
      <c r="A112" s="96" t="n"/>
      <c r="B112" s="104" t="n"/>
      <c r="C112" s="98" t="inlineStr">
        <is>
          <t>ЗТм</t>
        </is>
      </c>
      <c r="D112" s="88" t="n"/>
      <c r="E112" s="88" t="n"/>
      <c r="F112" s="105" t="inlineStr">
        <is>
          <t>чел.-ч</t>
        </is>
      </c>
      <c r="G112" s="117" t="n">
        <v>14.8</v>
      </c>
      <c r="H112" s="102" t="n">
        <v>1.2</v>
      </c>
      <c r="I112" s="119" t="n">
        <v>14.7408</v>
      </c>
      <c r="J112" s="100" t="n"/>
      <c r="K112" s="100" t="n"/>
      <c r="L112" s="100" t="n"/>
      <c r="M112" s="100" t="n"/>
      <c r="N112" s="100" t="n"/>
    </row>
    <row r="113" ht="19.35" customHeight="1">
      <c r="A113" s="96" t="n"/>
      <c r="B113" s="104" t="n"/>
      <c r="C113" s="98" t="inlineStr">
        <is>
          <t>Итого по расценке</t>
        </is>
      </c>
      <c r="D113" s="88" t="n"/>
      <c r="E113" s="88" t="n"/>
      <c r="F113" s="99" t="n"/>
      <c r="G113" s="106" t="n"/>
      <c r="H113" s="106" t="n"/>
      <c r="I113" s="100" t="n"/>
      <c r="J113" s="103" t="n">
        <v>1343.8</v>
      </c>
      <c r="K113" s="100" t="n"/>
      <c r="L113" s="103" t="n">
        <v>1338.43</v>
      </c>
      <c r="M113" s="100" t="n"/>
      <c r="N113" s="107" t="n"/>
    </row>
    <row r="114" ht="19.35" customHeight="1">
      <c r="A114" s="96" t="n"/>
      <c r="B114" s="108" t="n"/>
      <c r="C114" s="98" t="inlineStr">
        <is>
          <t>ФОТ</t>
        </is>
      </c>
      <c r="D114" s="88" t="n"/>
      <c r="E114" s="88" t="n"/>
      <c r="F114" s="99" t="n"/>
      <c r="G114" s="106" t="n"/>
      <c r="H114" s="106" t="n"/>
      <c r="I114" s="100" t="n"/>
      <c r="J114" s="100" t="n"/>
      <c r="K114" s="100" t="n"/>
      <c r="L114" s="101" t="n">
        <v>399.44</v>
      </c>
      <c r="M114" s="100" t="n"/>
      <c r="N114" s="103" t="n">
        <v>28464.09</v>
      </c>
    </row>
    <row r="115" ht="42" customHeight="1">
      <c r="A115" s="96" t="n"/>
      <c r="B115" s="109" t="inlineStr">
        <is>
          <t>Пр/812-001.4-1</t>
        </is>
      </c>
      <c r="C115" s="98" t="inlineStr">
        <is>
          <t>НР Земляные работы по другим видам работ (подготовительным, сопутствующим, укрепительным)</t>
        </is>
      </c>
      <c r="D115" s="88" t="n"/>
      <c r="E115" s="88" t="n"/>
      <c r="F115" s="105" t="inlineStr">
        <is>
          <t>%</t>
        </is>
      </c>
      <c r="G115" s="110" t="n">
        <v>89</v>
      </c>
      <c r="H115" s="111" t="n"/>
      <c r="I115" s="110" t="n">
        <v>89</v>
      </c>
      <c r="J115" s="100" t="n"/>
      <c r="K115" s="100" t="n"/>
      <c r="L115" s="101" t="n">
        <v>355.5</v>
      </c>
      <c r="M115" s="100" t="n"/>
      <c r="N115" s="112" t="n">
        <v>25333.04</v>
      </c>
    </row>
    <row r="116" ht="42" customHeight="1">
      <c r="A116" s="96" t="n"/>
      <c r="B116" s="109" t="inlineStr">
        <is>
          <t>Пр/774-001.4</t>
        </is>
      </c>
      <c r="C116" s="98" t="inlineStr">
        <is>
          <t>СП Земляные работы по другим видам работ (подготовительным, сопутствующим, укрепительным)</t>
        </is>
      </c>
      <c r="D116" s="88" t="n"/>
      <c r="E116" s="88" t="n"/>
      <c r="F116" s="105" t="inlineStr">
        <is>
          <t>%</t>
        </is>
      </c>
      <c r="G116" s="110" t="n">
        <v>41</v>
      </c>
      <c r="H116" s="111" t="n"/>
      <c r="I116" s="110" t="n">
        <v>41</v>
      </c>
      <c r="J116" s="100" t="n"/>
      <c r="K116" s="100" t="n"/>
      <c r="L116" s="101" t="n">
        <v>163.77</v>
      </c>
      <c r="M116" s="100" t="n"/>
      <c r="N116" s="103" t="n">
        <v>11670.28</v>
      </c>
    </row>
    <row r="117" ht="19.35" customHeight="1">
      <c r="A117" s="96" t="n"/>
      <c r="B117" s="108" t="n"/>
      <c r="C117" s="87" t="inlineStr">
        <is>
          <t>Всего по позиции</t>
        </is>
      </c>
      <c r="D117" s="88" t="n"/>
      <c r="E117" s="88" t="n"/>
      <c r="F117" s="100" t="n"/>
      <c r="G117" s="106" t="n"/>
      <c r="H117" s="106" t="n"/>
      <c r="I117" s="113" t="n"/>
      <c r="J117" s="113" t="n"/>
      <c r="K117" s="113" t="n"/>
      <c r="L117" s="114" t="n">
        <v>1857.7</v>
      </c>
      <c r="M117" s="113" t="n"/>
      <c r="N117" s="94" t="n"/>
    </row>
    <row r="118" ht="55.35" customHeight="1">
      <c r="A118" s="87" t="inlineStr">
        <is>
          <t>9</t>
        </is>
      </c>
      <c r="B118" s="91" t="inlineStr">
        <is>
          <t>ФЕР01-02-100-08</t>
        </is>
      </c>
      <c r="C118" s="92" t="inlineStr">
        <is>
          <t>При трелевке на каждые последующие 100 м добавлять: к расценке 01-02-100-02</t>
        </is>
      </c>
      <c r="D118" s="88" t="n"/>
      <c r="E118" s="88" t="n"/>
      <c r="F118" s="93" t="inlineStr">
        <is>
          <t>100 шт</t>
        </is>
      </c>
      <c r="G118" s="94" t="n">
        <v>0.83</v>
      </c>
      <c r="H118" s="95" t="n">
        <v>1</v>
      </c>
      <c r="I118" s="115" t="n">
        <v>0.83</v>
      </c>
      <c r="J118" s="94" t="n"/>
      <c r="K118" s="94" t="n"/>
      <c r="L118" s="94" t="n"/>
      <c r="M118" s="94" t="n"/>
      <c r="N118" s="94" t="n"/>
    </row>
    <row r="119" ht="19.35" customHeight="1">
      <c r="A119" s="96" t="n"/>
      <c r="B119" s="97" t="inlineStr">
        <is>
          <t>1</t>
        </is>
      </c>
      <c r="C119" s="98" t="inlineStr">
        <is>
          <t>ОТ</t>
        </is>
      </c>
      <c r="D119" s="88" t="n"/>
      <c r="E119" s="88" t="n"/>
      <c r="F119" s="99" t="n"/>
      <c r="G119" s="99" t="n"/>
      <c r="H119" s="99" t="n"/>
      <c r="I119" s="100" t="n"/>
      <c r="J119" s="101" t="n">
        <v>58.34</v>
      </c>
      <c r="K119" s="102" t="n">
        <v>1.2</v>
      </c>
      <c r="L119" s="101" t="n">
        <v>58.11</v>
      </c>
      <c r="M119" s="101" t="n">
        <v>71.26000000000001</v>
      </c>
      <c r="N119" s="103" t="n">
        <v>4140.92</v>
      </c>
    </row>
    <row r="120" ht="19.35" customHeight="1">
      <c r="A120" s="96" t="n"/>
      <c r="B120" s="97" t="inlineStr">
        <is>
          <t>2</t>
        </is>
      </c>
      <c r="C120" s="98" t="inlineStr">
        <is>
          <t>ЭМ</t>
        </is>
      </c>
      <c r="D120" s="88" t="n"/>
      <c r="E120" s="88" t="n"/>
      <c r="F120" s="99" t="n"/>
      <c r="G120" s="99" t="n"/>
      <c r="H120" s="99" t="n"/>
      <c r="I120" s="100" t="n"/>
      <c r="J120" s="101" t="n">
        <v>330.42</v>
      </c>
      <c r="K120" s="102" t="n">
        <v>1.2</v>
      </c>
      <c r="L120" s="101" t="n">
        <v>329.1</v>
      </c>
      <c r="M120" s="100" t="n"/>
      <c r="N120" s="100" t="n"/>
    </row>
    <row r="121" ht="19.35" customHeight="1">
      <c r="A121" s="96" t="n"/>
      <c r="B121" s="97" t="inlineStr">
        <is>
          <t>3</t>
        </is>
      </c>
      <c r="C121" s="98" t="inlineStr">
        <is>
          <t>в т.ч. ОТм</t>
        </is>
      </c>
      <c r="D121" s="88" t="n"/>
      <c r="E121" s="88" t="n"/>
      <c r="F121" s="99" t="n"/>
      <c r="G121" s="99" t="n"/>
      <c r="H121" s="99" t="n"/>
      <c r="I121" s="100" t="n"/>
      <c r="J121" s="101" t="n">
        <v>57.78</v>
      </c>
      <c r="K121" s="102" t="n">
        <v>1.2</v>
      </c>
      <c r="L121" s="101" t="n">
        <v>57.55</v>
      </c>
      <c r="M121" s="101" t="n">
        <v>71.26000000000001</v>
      </c>
      <c r="N121" s="103" t="n">
        <v>4101.01</v>
      </c>
    </row>
    <row r="122" ht="19.35" customHeight="1">
      <c r="A122" s="96" t="n"/>
      <c r="B122" s="104" t="n"/>
      <c r="C122" s="98" t="inlineStr">
        <is>
          <t>ЗТ</t>
        </is>
      </c>
      <c r="D122" s="88" t="n"/>
      <c r="E122" s="88" t="n"/>
      <c r="F122" s="105" t="inlineStr">
        <is>
          <t>чел.-ч</t>
        </is>
      </c>
      <c r="G122" s="101" t="n">
        <v>7.48</v>
      </c>
      <c r="H122" s="102" t="n">
        <v>1.2</v>
      </c>
      <c r="I122" s="116" t="n">
        <v>7.45008</v>
      </c>
      <c r="J122" s="100" t="n"/>
      <c r="K122" s="100" t="n"/>
      <c r="L122" s="100" t="n"/>
      <c r="M122" s="100" t="n"/>
      <c r="N122" s="100" t="n"/>
    </row>
    <row r="123" ht="19.35" customHeight="1">
      <c r="A123" s="96" t="n"/>
      <c r="B123" s="104" t="n"/>
      <c r="C123" s="98" t="inlineStr">
        <is>
          <t>ЗТм</t>
        </is>
      </c>
      <c r="D123" s="88" t="n"/>
      <c r="E123" s="88" t="n"/>
      <c r="F123" s="105" t="inlineStr">
        <is>
          <t>чел.-ч</t>
        </is>
      </c>
      <c r="G123" s="101" t="n">
        <v>4.28</v>
      </c>
      <c r="H123" s="102" t="n">
        <v>1.2</v>
      </c>
      <c r="I123" s="116" t="n">
        <v>4.26288</v>
      </c>
      <c r="J123" s="100" t="n"/>
      <c r="K123" s="100" t="n"/>
      <c r="L123" s="100" t="n"/>
      <c r="M123" s="100" t="n"/>
      <c r="N123" s="100" t="n"/>
    </row>
    <row r="124" ht="19.35" customHeight="1">
      <c r="A124" s="96" t="n"/>
      <c r="B124" s="104" t="n"/>
      <c r="C124" s="98" t="inlineStr">
        <is>
          <t>Итого по расценке</t>
        </is>
      </c>
      <c r="D124" s="88" t="n"/>
      <c r="E124" s="88" t="n"/>
      <c r="F124" s="99" t="n"/>
      <c r="G124" s="106" t="n"/>
      <c r="H124" s="106" t="n"/>
      <c r="I124" s="100" t="n"/>
      <c r="J124" s="101" t="n">
        <v>388.76</v>
      </c>
      <c r="K124" s="100" t="n"/>
      <c r="L124" s="101" t="n">
        <v>387.21</v>
      </c>
      <c r="M124" s="100" t="n"/>
      <c r="N124" s="107" t="n"/>
    </row>
    <row r="125" ht="19.35" customHeight="1">
      <c r="A125" s="96" t="n"/>
      <c r="B125" s="108" t="n"/>
      <c r="C125" s="98" t="inlineStr">
        <is>
          <t>ФОТ</t>
        </is>
      </c>
      <c r="D125" s="88" t="n"/>
      <c r="E125" s="88" t="n"/>
      <c r="F125" s="99" t="n"/>
      <c r="G125" s="106" t="n"/>
      <c r="H125" s="106" t="n"/>
      <c r="I125" s="100" t="n"/>
      <c r="J125" s="100" t="n"/>
      <c r="K125" s="100" t="n"/>
      <c r="L125" s="101" t="n">
        <v>115.66</v>
      </c>
      <c r="M125" s="100" t="n"/>
      <c r="N125" s="103" t="n">
        <v>8241.93</v>
      </c>
    </row>
    <row r="126" ht="42" customHeight="1">
      <c r="A126" s="96" t="n"/>
      <c r="B126" s="109" t="inlineStr">
        <is>
          <t>Пр/812-001.4-1</t>
        </is>
      </c>
      <c r="C126" s="98" t="inlineStr">
        <is>
          <t>НР Земляные работы по другим видам работ (подготовительным, сопутствующим, укрепительным)</t>
        </is>
      </c>
      <c r="D126" s="88" t="n"/>
      <c r="E126" s="88" t="n"/>
      <c r="F126" s="105" t="inlineStr">
        <is>
          <t>%</t>
        </is>
      </c>
      <c r="G126" s="110" t="n">
        <v>89</v>
      </c>
      <c r="H126" s="111" t="n"/>
      <c r="I126" s="110" t="n">
        <v>89</v>
      </c>
      <c r="J126" s="100" t="n"/>
      <c r="K126" s="100" t="n"/>
      <c r="L126" s="101" t="n">
        <v>102.94</v>
      </c>
      <c r="M126" s="100" t="n"/>
      <c r="N126" s="112" t="n">
        <v>7335.32</v>
      </c>
    </row>
    <row r="127" ht="42" customHeight="1">
      <c r="A127" s="96" t="n"/>
      <c r="B127" s="109" t="inlineStr">
        <is>
          <t>Пр/774-001.4</t>
        </is>
      </c>
      <c r="C127" s="98" t="inlineStr">
        <is>
          <t>СП Земляные работы по другим видам работ (подготовительным, сопутствующим, укрепительным)</t>
        </is>
      </c>
      <c r="D127" s="88" t="n"/>
      <c r="E127" s="88" t="n"/>
      <c r="F127" s="105" t="inlineStr">
        <is>
          <t>%</t>
        </is>
      </c>
      <c r="G127" s="110" t="n">
        <v>41</v>
      </c>
      <c r="H127" s="111" t="n"/>
      <c r="I127" s="110" t="n">
        <v>41</v>
      </c>
      <c r="J127" s="100" t="n"/>
      <c r="K127" s="100" t="n"/>
      <c r="L127" s="101" t="n">
        <v>47.42</v>
      </c>
      <c r="M127" s="100" t="n"/>
      <c r="N127" s="103" t="n">
        <v>3379.19</v>
      </c>
    </row>
    <row r="128" ht="19.35" customHeight="1">
      <c r="A128" s="96" t="n"/>
      <c r="B128" s="108" t="n"/>
      <c r="C128" s="87" t="inlineStr">
        <is>
          <t>Всего по позиции</t>
        </is>
      </c>
      <c r="D128" s="88" t="n"/>
      <c r="E128" s="88" t="n"/>
      <c r="F128" s="100" t="n"/>
      <c r="G128" s="106" t="n"/>
      <c r="H128" s="106" t="n"/>
      <c r="I128" s="113" t="n"/>
      <c r="J128" s="113" t="n"/>
      <c r="K128" s="113" t="n"/>
      <c r="L128" s="115" t="n">
        <v>537.5700000000001</v>
      </c>
      <c r="M128" s="113" t="n"/>
      <c r="N128" s="94" t="n"/>
    </row>
    <row r="129" ht="68.65000000000001" customHeight="1">
      <c r="A129" s="87" t="inlineStr">
        <is>
          <t>10</t>
        </is>
      </c>
      <c r="B129" s="91" t="inlineStr">
        <is>
          <t>ФЕР01-02-100-03</t>
        </is>
      </c>
      <c r="C129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9" s="88" t="n"/>
      <c r="E129" s="88" t="n"/>
      <c r="F129" s="93" t="inlineStr">
        <is>
          <t>100 шт</t>
        </is>
      </c>
      <c r="G129" s="94" t="n">
        <v>0.3</v>
      </c>
      <c r="H129" s="95" t="n">
        <v>1</v>
      </c>
      <c r="I129" s="150" t="n">
        <v>0.3</v>
      </c>
      <c r="J129" s="94" t="n"/>
      <c r="K129" s="94" t="n"/>
      <c r="L129" s="94" t="n"/>
      <c r="M129" s="94" t="n"/>
      <c r="N129" s="94" t="n"/>
    </row>
    <row r="130" ht="19.35" customHeight="1">
      <c r="A130" s="96" t="n"/>
      <c r="B130" s="97" t="inlineStr">
        <is>
          <t>1</t>
        </is>
      </c>
      <c r="C130" s="98" t="inlineStr">
        <is>
          <t>ОТ</t>
        </is>
      </c>
      <c r="D130" s="88" t="n"/>
      <c r="E130" s="88" t="n"/>
      <c r="F130" s="99" t="n"/>
      <c r="G130" s="99" t="n"/>
      <c r="H130" s="99" t="n"/>
      <c r="I130" s="100" t="n"/>
      <c r="J130" s="101" t="n">
        <v>326.82</v>
      </c>
      <c r="K130" s="102" t="n">
        <v>1.2</v>
      </c>
      <c r="L130" s="101" t="n">
        <v>117.66</v>
      </c>
      <c r="M130" s="101" t="n">
        <v>71.26000000000001</v>
      </c>
      <c r="N130" s="103" t="n">
        <v>8384.450000000001</v>
      </c>
    </row>
    <row r="131" ht="19.35" customHeight="1">
      <c r="A131" s="96" t="n"/>
      <c r="B131" s="97" t="inlineStr">
        <is>
          <t>2</t>
        </is>
      </c>
      <c r="C131" s="98" t="inlineStr">
        <is>
          <t>ЭМ</t>
        </is>
      </c>
      <c r="D131" s="88" t="n"/>
      <c r="E131" s="88" t="n"/>
      <c r="F131" s="99" t="n"/>
      <c r="G131" s="99" t="n"/>
      <c r="H131" s="99" t="n"/>
      <c r="I131" s="100" t="n"/>
      <c r="J131" s="103" t="n">
        <v>1852.8</v>
      </c>
      <c r="K131" s="102" t="n">
        <v>1.2</v>
      </c>
      <c r="L131" s="101" t="n">
        <v>667.01</v>
      </c>
      <c r="M131" s="100" t="n"/>
      <c r="N131" s="100" t="n"/>
    </row>
    <row r="132" ht="19.35" customHeight="1">
      <c r="A132" s="96" t="n"/>
      <c r="B132" s="97" t="inlineStr">
        <is>
          <t>3</t>
        </is>
      </c>
      <c r="C132" s="98" t="inlineStr">
        <is>
          <t>в т.ч. ОТм</t>
        </is>
      </c>
      <c r="D132" s="88" t="n"/>
      <c r="E132" s="88" t="n"/>
      <c r="F132" s="99" t="n"/>
      <c r="G132" s="99" t="n"/>
      <c r="H132" s="99" t="n"/>
      <c r="I132" s="100" t="n"/>
      <c r="J132" s="101" t="n">
        <v>324</v>
      </c>
      <c r="K132" s="102" t="n">
        <v>1.2</v>
      </c>
      <c r="L132" s="101" t="n">
        <v>116.64</v>
      </c>
      <c r="M132" s="101" t="n">
        <v>71.26000000000001</v>
      </c>
      <c r="N132" s="103" t="n">
        <v>8311.77</v>
      </c>
    </row>
    <row r="133" ht="19.35" customHeight="1">
      <c r="A133" s="96" t="n"/>
      <c r="B133" s="104" t="n"/>
      <c r="C133" s="98" t="inlineStr">
        <is>
          <t>ЗТ</t>
        </is>
      </c>
      <c r="D133" s="88" t="n"/>
      <c r="E133" s="88" t="n"/>
      <c r="F133" s="105" t="inlineStr">
        <is>
          <t>чел.-ч</t>
        </is>
      </c>
      <c r="G133" s="117" t="n">
        <v>41.9</v>
      </c>
      <c r="H133" s="102" t="n">
        <v>1.2</v>
      </c>
      <c r="I133" s="118" t="n">
        <v>15.084</v>
      </c>
      <c r="J133" s="100" t="n"/>
      <c r="K133" s="100" t="n"/>
      <c r="L133" s="100" t="n"/>
      <c r="M133" s="100" t="n"/>
      <c r="N133" s="100" t="n"/>
    </row>
    <row r="134" ht="19.35" customHeight="1">
      <c r="A134" s="96" t="n"/>
      <c r="B134" s="104" t="n"/>
      <c r="C134" s="98" t="inlineStr">
        <is>
          <t>ЗТм</t>
        </is>
      </c>
      <c r="D134" s="88" t="n"/>
      <c r="E134" s="88" t="n"/>
      <c r="F134" s="105" t="inlineStr">
        <is>
          <t>чел.-ч</t>
        </is>
      </c>
      <c r="G134" s="120" t="n">
        <v>24</v>
      </c>
      <c r="H134" s="102" t="n">
        <v>1.2</v>
      </c>
      <c r="I134" s="101" t="n">
        <v>8.640000000000001</v>
      </c>
      <c r="J134" s="100" t="n"/>
      <c r="K134" s="100" t="n"/>
      <c r="L134" s="100" t="n"/>
      <c r="M134" s="100" t="n"/>
      <c r="N134" s="100" t="n"/>
    </row>
    <row r="135" ht="19.35" customHeight="1">
      <c r="A135" s="96" t="n"/>
      <c r="B135" s="104" t="n"/>
      <c r="C135" s="98" t="inlineStr">
        <is>
          <t>Итого по расценке</t>
        </is>
      </c>
      <c r="D135" s="88" t="n"/>
      <c r="E135" s="88" t="n"/>
      <c r="F135" s="99" t="n"/>
      <c r="G135" s="106" t="n"/>
      <c r="H135" s="106" t="n"/>
      <c r="I135" s="100" t="n"/>
      <c r="J135" s="103" t="n">
        <v>2179.62</v>
      </c>
      <c r="K135" s="100" t="n"/>
      <c r="L135" s="101" t="n">
        <v>784.67</v>
      </c>
      <c r="M135" s="100" t="n"/>
      <c r="N135" s="107" t="n"/>
    </row>
    <row r="136" ht="19.35" customHeight="1">
      <c r="A136" s="96" t="n"/>
      <c r="B136" s="108" t="n"/>
      <c r="C136" s="98" t="inlineStr">
        <is>
          <t>ФОТ</t>
        </is>
      </c>
      <c r="D136" s="88" t="n"/>
      <c r="E136" s="88" t="n"/>
      <c r="F136" s="99" t="n"/>
      <c r="G136" s="106" t="n"/>
      <c r="H136" s="106" t="n"/>
      <c r="I136" s="100" t="n"/>
      <c r="J136" s="100" t="n"/>
      <c r="K136" s="100" t="n"/>
      <c r="L136" s="101" t="n">
        <v>234.3</v>
      </c>
      <c r="M136" s="100" t="n"/>
      <c r="N136" s="103" t="n">
        <v>16696.22</v>
      </c>
    </row>
    <row r="137" ht="42" customHeight="1">
      <c r="A137" s="96" t="n"/>
      <c r="B137" s="109" t="inlineStr">
        <is>
          <t>Пр/812-001.4-1</t>
        </is>
      </c>
      <c r="C137" s="98" t="inlineStr">
        <is>
          <t>НР Земляные работы по другим видам работ (подготовительным, сопутствующим, укрепительным)</t>
        </is>
      </c>
      <c r="D137" s="88" t="n"/>
      <c r="E137" s="88" t="n"/>
      <c r="F137" s="105" t="inlineStr">
        <is>
          <t>%</t>
        </is>
      </c>
      <c r="G137" s="110" t="n">
        <v>89</v>
      </c>
      <c r="H137" s="111" t="n"/>
      <c r="I137" s="110" t="n">
        <v>89</v>
      </c>
      <c r="J137" s="100" t="n"/>
      <c r="K137" s="100" t="n"/>
      <c r="L137" s="101" t="n">
        <v>208.53</v>
      </c>
      <c r="M137" s="100" t="n"/>
      <c r="N137" s="112" t="n">
        <v>14859.64</v>
      </c>
    </row>
    <row r="138" ht="42" customHeight="1">
      <c r="A138" s="96" t="n"/>
      <c r="B138" s="109" t="inlineStr">
        <is>
          <t>Пр/774-001.4</t>
        </is>
      </c>
      <c r="C138" s="98" t="inlineStr">
        <is>
          <t>СП Земляные работы по другим видам работ (подготовительным, сопутствующим, укрепительным)</t>
        </is>
      </c>
      <c r="D138" s="88" t="n"/>
      <c r="E138" s="88" t="n"/>
      <c r="F138" s="105" t="inlineStr">
        <is>
          <t>%</t>
        </is>
      </c>
      <c r="G138" s="110" t="n">
        <v>41</v>
      </c>
      <c r="H138" s="111" t="n"/>
      <c r="I138" s="110" t="n">
        <v>41</v>
      </c>
      <c r="J138" s="100" t="n"/>
      <c r="K138" s="100" t="n"/>
      <c r="L138" s="101" t="n">
        <v>96.06</v>
      </c>
      <c r="M138" s="100" t="n"/>
      <c r="N138" s="103" t="n">
        <v>6845.45</v>
      </c>
    </row>
    <row r="139" ht="19.35" customHeight="1">
      <c r="A139" s="96" t="n"/>
      <c r="B139" s="108" t="n"/>
      <c r="C139" s="87" t="inlineStr">
        <is>
          <t>Всего по позиции</t>
        </is>
      </c>
      <c r="D139" s="88" t="n"/>
      <c r="E139" s="88" t="n"/>
      <c r="F139" s="100" t="n"/>
      <c r="G139" s="106" t="n"/>
      <c r="H139" s="106" t="n"/>
      <c r="I139" s="113" t="n"/>
      <c r="J139" s="113" t="n"/>
      <c r="K139" s="113" t="n"/>
      <c r="L139" s="114" t="n">
        <v>1089.26</v>
      </c>
      <c r="M139" s="113" t="n"/>
      <c r="N139" s="94" t="n"/>
    </row>
    <row r="140" ht="55.35" customHeight="1">
      <c r="A140" s="87" t="inlineStr">
        <is>
          <t>11</t>
        </is>
      </c>
      <c r="B140" s="91" t="inlineStr">
        <is>
          <t>ФЕР01-02-100-09</t>
        </is>
      </c>
      <c r="C140" s="92" t="inlineStr">
        <is>
          <t>При трелевке на каждые последующие 100 м добавлять: к расценке 01-02-100-03</t>
        </is>
      </c>
      <c r="D140" s="88" t="n"/>
      <c r="E140" s="88" t="n"/>
      <c r="F140" s="93" t="inlineStr">
        <is>
          <t>100 шт</t>
        </is>
      </c>
      <c r="G140" s="94" t="n">
        <v>0.3</v>
      </c>
      <c r="H140" s="95" t="n">
        <v>1</v>
      </c>
      <c r="I140" s="150" t="n">
        <v>0.3</v>
      </c>
      <c r="J140" s="94" t="n"/>
      <c r="K140" s="94" t="n"/>
      <c r="L140" s="94" t="n"/>
      <c r="M140" s="94" t="n"/>
      <c r="N140" s="94" t="n"/>
    </row>
    <row r="141" ht="19.35" customHeight="1">
      <c r="A141" s="96" t="n"/>
      <c r="B141" s="97" t="inlineStr">
        <is>
          <t>1</t>
        </is>
      </c>
      <c r="C141" s="98" t="inlineStr">
        <is>
          <t>ОТ</t>
        </is>
      </c>
      <c r="D141" s="88" t="n"/>
      <c r="E141" s="88" t="n"/>
      <c r="F141" s="99" t="n"/>
      <c r="G141" s="99" t="n"/>
      <c r="H141" s="99" t="n"/>
      <c r="I141" s="100" t="n"/>
      <c r="J141" s="101" t="n">
        <v>93.59999999999999</v>
      </c>
      <c r="K141" s="102" t="n">
        <v>1.2</v>
      </c>
      <c r="L141" s="101" t="n">
        <v>33.7</v>
      </c>
      <c r="M141" s="101" t="n">
        <v>71.26000000000001</v>
      </c>
      <c r="N141" s="103" t="n">
        <v>2401.46</v>
      </c>
    </row>
    <row r="142" ht="19.35" customHeight="1">
      <c r="A142" s="96" t="n"/>
      <c r="B142" s="97" t="inlineStr">
        <is>
          <t>2</t>
        </is>
      </c>
      <c r="C142" s="98" t="inlineStr">
        <is>
          <t>ЭМ</t>
        </is>
      </c>
      <c r="D142" s="88" t="n"/>
      <c r="E142" s="88" t="n"/>
      <c r="F142" s="99" t="n"/>
      <c r="G142" s="99" t="n"/>
      <c r="H142" s="99" t="n"/>
      <c r="I142" s="100" t="n"/>
      <c r="J142" s="101" t="n">
        <v>531.14</v>
      </c>
      <c r="K142" s="102" t="n">
        <v>1.2</v>
      </c>
      <c r="L142" s="101" t="n">
        <v>191.21</v>
      </c>
      <c r="M142" s="100" t="n"/>
      <c r="N142" s="100" t="n"/>
    </row>
    <row r="143" ht="19.35" customHeight="1">
      <c r="A143" s="96" t="n"/>
      <c r="B143" s="97" t="inlineStr">
        <is>
          <t>3</t>
        </is>
      </c>
      <c r="C143" s="98" t="inlineStr">
        <is>
          <t>в т.ч. ОТм</t>
        </is>
      </c>
      <c r="D143" s="88" t="n"/>
      <c r="E143" s="88" t="n"/>
      <c r="F143" s="99" t="n"/>
      <c r="G143" s="99" t="n"/>
      <c r="H143" s="99" t="n"/>
      <c r="I143" s="100" t="n"/>
      <c r="J143" s="101" t="n">
        <v>92.88</v>
      </c>
      <c r="K143" s="102" t="n">
        <v>1.2</v>
      </c>
      <c r="L143" s="101" t="n">
        <v>33.44</v>
      </c>
      <c r="M143" s="101" t="n">
        <v>71.26000000000001</v>
      </c>
      <c r="N143" s="103" t="n">
        <v>2382.93</v>
      </c>
    </row>
    <row r="144" ht="19.35" customHeight="1">
      <c r="A144" s="96" t="n"/>
      <c r="B144" s="104" t="n"/>
      <c r="C144" s="98" t="inlineStr">
        <is>
          <t>ЗТ</t>
        </is>
      </c>
      <c r="D144" s="88" t="n"/>
      <c r="E144" s="88" t="n"/>
      <c r="F144" s="105" t="inlineStr">
        <is>
          <t>чел.-ч</t>
        </is>
      </c>
      <c r="G144" s="120" t="n">
        <v>12</v>
      </c>
      <c r="H144" s="102" t="n">
        <v>1.2</v>
      </c>
      <c r="I144" s="101" t="n">
        <v>4.32</v>
      </c>
      <c r="J144" s="100" t="n"/>
      <c r="K144" s="100" t="n"/>
      <c r="L144" s="100" t="n"/>
      <c r="M144" s="100" t="n"/>
      <c r="N144" s="100" t="n"/>
    </row>
    <row r="145" ht="19.35" customHeight="1">
      <c r="A145" s="96" t="n"/>
      <c r="B145" s="104" t="n"/>
      <c r="C145" s="98" t="inlineStr">
        <is>
          <t>ЗТм</t>
        </is>
      </c>
      <c r="D145" s="88" t="n"/>
      <c r="E145" s="88" t="n"/>
      <c r="F145" s="105" t="inlineStr">
        <is>
          <t>чел.-ч</t>
        </is>
      </c>
      <c r="G145" s="101" t="n">
        <v>6.88</v>
      </c>
      <c r="H145" s="102" t="n">
        <v>1.2</v>
      </c>
      <c r="I145" s="119" t="n">
        <v>2.4768</v>
      </c>
      <c r="J145" s="100" t="n"/>
      <c r="K145" s="100" t="n"/>
      <c r="L145" s="100" t="n"/>
      <c r="M145" s="100" t="n"/>
      <c r="N145" s="100" t="n"/>
    </row>
    <row r="146" ht="19.35" customHeight="1">
      <c r="A146" s="96" t="n"/>
      <c r="B146" s="104" t="n"/>
      <c r="C146" s="98" t="inlineStr">
        <is>
          <t>Итого по расценке</t>
        </is>
      </c>
      <c r="D146" s="88" t="n"/>
      <c r="E146" s="88" t="n"/>
      <c r="F146" s="99" t="n"/>
      <c r="G146" s="106" t="n"/>
      <c r="H146" s="106" t="n"/>
      <c r="I146" s="100" t="n"/>
      <c r="J146" s="101" t="n">
        <v>624.74</v>
      </c>
      <c r="K146" s="100" t="n"/>
      <c r="L146" s="101" t="n">
        <v>224.91</v>
      </c>
      <c r="M146" s="100" t="n"/>
      <c r="N146" s="107" t="n"/>
    </row>
    <row r="147" ht="19.35" customHeight="1">
      <c r="A147" s="96" t="n"/>
      <c r="B147" s="108" t="n"/>
      <c r="C147" s="98" t="inlineStr">
        <is>
          <t>ФОТ</t>
        </is>
      </c>
      <c r="D147" s="88" t="n"/>
      <c r="E147" s="88" t="n"/>
      <c r="F147" s="99" t="n"/>
      <c r="G147" s="106" t="n"/>
      <c r="H147" s="106" t="n"/>
      <c r="I147" s="100" t="n"/>
      <c r="J147" s="100" t="n"/>
      <c r="K147" s="100" t="n"/>
      <c r="L147" s="101" t="n">
        <v>67.14</v>
      </c>
      <c r="M147" s="100" t="n"/>
      <c r="N147" s="103" t="n">
        <v>4784.39</v>
      </c>
    </row>
    <row r="148" ht="42" customHeight="1">
      <c r="A148" s="96" t="n"/>
      <c r="B148" s="109" t="inlineStr">
        <is>
          <t>Пр/812-001.4-1</t>
        </is>
      </c>
      <c r="C148" s="98" t="inlineStr">
        <is>
          <t>НР Земляные работы по другим видам работ (подготовительным, сопутствующим, укрепительным)</t>
        </is>
      </c>
      <c r="D148" s="88" t="n"/>
      <c r="E148" s="88" t="n"/>
      <c r="F148" s="105" t="inlineStr">
        <is>
          <t>%</t>
        </is>
      </c>
      <c r="G148" s="110" t="n">
        <v>89</v>
      </c>
      <c r="H148" s="111" t="n"/>
      <c r="I148" s="110" t="n">
        <v>89</v>
      </c>
      <c r="J148" s="100" t="n"/>
      <c r="K148" s="100" t="n"/>
      <c r="L148" s="101" t="n">
        <v>59.75</v>
      </c>
      <c r="M148" s="100" t="n"/>
      <c r="N148" s="112" t="n">
        <v>4258.11</v>
      </c>
    </row>
    <row r="149" ht="42" customHeight="1">
      <c r="A149" s="96" t="n"/>
      <c r="B149" s="109" t="inlineStr">
        <is>
          <t>Пр/774-001.4</t>
        </is>
      </c>
      <c r="C149" s="98" t="inlineStr">
        <is>
          <t>СП Земляные работы по другим видам работ (подготовительным, сопутствующим, укрепительным)</t>
        </is>
      </c>
      <c r="D149" s="88" t="n"/>
      <c r="E149" s="88" t="n"/>
      <c r="F149" s="105" t="inlineStr">
        <is>
          <t>%</t>
        </is>
      </c>
      <c r="G149" s="110" t="n">
        <v>41</v>
      </c>
      <c r="H149" s="111" t="n"/>
      <c r="I149" s="110" t="n">
        <v>41</v>
      </c>
      <c r="J149" s="100" t="n"/>
      <c r="K149" s="100" t="n"/>
      <c r="L149" s="101" t="n">
        <v>27.53</v>
      </c>
      <c r="M149" s="100" t="n"/>
      <c r="N149" s="103" t="n">
        <v>1961.6</v>
      </c>
    </row>
    <row r="150" ht="19.35" customHeight="1">
      <c r="A150" s="96" t="n"/>
      <c r="B150" s="108" t="n"/>
      <c r="C150" s="87" t="inlineStr">
        <is>
          <t>Всего по позиции</t>
        </is>
      </c>
      <c r="D150" s="88" t="n"/>
      <c r="E150" s="88" t="n"/>
      <c r="F150" s="100" t="n"/>
      <c r="G150" s="106" t="n"/>
      <c r="H150" s="106" t="n"/>
      <c r="I150" s="113" t="n"/>
      <c r="J150" s="113" t="n"/>
      <c r="K150" s="113" t="n"/>
      <c r="L150" s="115" t="n">
        <v>312.19</v>
      </c>
      <c r="M150" s="113" t="n"/>
      <c r="N150" s="94" t="n"/>
    </row>
    <row r="151" ht="19.35" customHeight="1">
      <c r="A151" s="121" t="n"/>
      <c r="B151" s="121" t="n"/>
      <c r="C151" s="122" t="inlineStr">
        <is>
          <t>Итого по разделу 1. Вырубка просеки</t>
        </is>
      </c>
      <c r="L151" s="123" t="n">
        <v>14607.28</v>
      </c>
      <c r="M151" s="121" t="n"/>
      <c r="N151" s="124" t="n"/>
    </row>
    <row r="152" ht="19.35" customHeight="1">
      <c r="A152" s="125" t="n"/>
      <c r="B152" s="126" t="n"/>
      <c r="C152" s="127" t="inlineStr">
        <is>
          <t>Итого прямые затраты по разделу</t>
        </is>
      </c>
      <c r="L152" s="128" t="n">
        <v>8246.84</v>
      </c>
      <c r="M152" s="129" t="n"/>
      <c r="N152" s="128" t="n">
        <v>383157.14</v>
      </c>
    </row>
    <row r="153" ht="19.35" customHeight="1">
      <c r="A153" s="125" t="n"/>
      <c r="B153" s="126" t="n"/>
      <c r="C153" s="127" t="inlineStr">
        <is>
          <t>в том числе</t>
        </is>
      </c>
      <c r="L153" s="128" t="n"/>
      <c r="M153" s="129" t="n"/>
      <c r="N153" s="128" t="n"/>
    </row>
    <row r="154" ht="19.35" customHeight="1">
      <c r="A154" s="125" t="n"/>
      <c r="B154" s="126" t="n"/>
      <c r="C154" s="127" t="inlineStr">
        <is>
          <t>- оплата труда (ОТ)</t>
        </is>
      </c>
      <c r="L154" s="128" t="n">
        <v>4181.79</v>
      </c>
      <c r="M154" s="129" t="n"/>
      <c r="N154" s="128" t="n">
        <v>297994.34</v>
      </c>
    </row>
    <row r="155" ht="19.35" customHeight="1">
      <c r="A155" s="125" t="n"/>
      <c r="B155" s="126" t="n"/>
      <c r="C155" s="127" t="inlineStr">
        <is>
          <t>- эксплуатация машин и механизмов</t>
        </is>
      </c>
      <c r="L155" s="128" t="n">
        <v>4065.05</v>
      </c>
      <c r="M155" s="129" t="n"/>
      <c r="N155" s="128" t="n">
        <v>85162.8</v>
      </c>
    </row>
    <row r="156" ht="19.35" customHeight="1">
      <c r="A156" s="125" t="n"/>
      <c r="B156" s="130" t="n"/>
      <c r="C156" s="131" t="inlineStr">
        <is>
          <t>в том числе</t>
        </is>
      </c>
      <c r="L156" s="128" t="n"/>
      <c r="M156" s="129" t="n"/>
      <c r="N156" s="128" t="n"/>
    </row>
    <row r="157" ht="19.35" customHeight="1">
      <c r="A157" s="125" t="n"/>
      <c r="B157" s="130" t="n"/>
      <c r="C157" s="131" t="inlineStr">
        <is>
          <t>эксплуатация машин и механизмов без учета доплат к оплате труда машинистов</t>
        </is>
      </c>
      <c r="L157" s="128" t="n">
        <v>4065.05</v>
      </c>
      <c r="M157" s="129" t="n"/>
      <c r="N157" s="128" t="n">
        <v>85162.8</v>
      </c>
    </row>
    <row r="158" ht="19.35" customHeight="1">
      <c r="A158" s="125" t="n"/>
      <c r="B158" s="130" t="n"/>
      <c r="C158" s="131" t="inlineStr">
        <is>
          <t>в том числе</t>
        </is>
      </c>
      <c r="L158" s="128" t="n"/>
      <c r="M158" s="129" t="n"/>
      <c r="N158" s="128" t="n"/>
    </row>
    <row r="159" ht="19.35" customHeight="1">
      <c r="A159" s="125" t="n"/>
      <c r="B159" s="130" t="n"/>
      <c r="C159" s="131" t="inlineStr">
        <is>
          <t>оплата труда машинистов (ОТм)</t>
        </is>
      </c>
      <c r="L159" s="128" t="n">
        <v>710.87</v>
      </c>
      <c r="M159" s="129" t="n"/>
      <c r="N159" s="128" t="n">
        <v>50656.6</v>
      </c>
    </row>
    <row r="160" ht="19.35" customHeight="1">
      <c r="A160" s="125" t="n"/>
      <c r="B160" s="126" t="n"/>
      <c r="C160" s="127" t="inlineStr">
        <is>
          <t>Итого ФОТ (справочно)</t>
        </is>
      </c>
      <c r="L160" s="128" t="n">
        <v>4892.66</v>
      </c>
      <c r="M160" s="129" t="n"/>
      <c r="N160" s="128" t="n">
        <v>348650.94</v>
      </c>
    </row>
    <row r="161" ht="19.35" customHeight="1">
      <c r="A161" s="125" t="n"/>
      <c r="B161" s="126" t="n"/>
      <c r="C161" s="127" t="inlineStr">
        <is>
          <t>Итого накладные расходы</t>
        </is>
      </c>
      <c r="L161" s="128" t="n">
        <v>4354.46</v>
      </c>
      <c r="M161" s="129" t="n"/>
      <c r="N161" s="128" t="n">
        <v>310299.35</v>
      </c>
    </row>
    <row r="162" ht="19.35" customHeight="1">
      <c r="A162" s="125" t="n"/>
      <c r="B162" s="126" t="n"/>
      <c r="C162" s="127" t="inlineStr">
        <is>
          <t>Итого сметная прибыль</t>
        </is>
      </c>
      <c r="L162" s="128" t="n">
        <v>2005.98</v>
      </c>
      <c r="M162" s="129" t="n"/>
      <c r="N162" s="128" t="n">
        <v>142946.89</v>
      </c>
    </row>
    <row r="163" ht="19.35" customHeight="1">
      <c r="A163" s="125" t="n"/>
      <c r="B163" s="132" t="n"/>
      <c r="C163" s="133" t="inlineStr">
        <is>
          <t>Итого по разделу</t>
        </is>
      </c>
      <c r="L163" s="123" t="n">
        <v>14607.28</v>
      </c>
      <c r="M163" s="134" t="n"/>
      <c r="N163" s="123" t="n">
        <v>836403.38</v>
      </c>
    </row>
    <row r="164" ht="19.35" customHeight="1">
      <c r="A164" s="125" t="n"/>
      <c r="B164" s="130" t="n"/>
      <c r="C164" s="131" t="inlineStr">
        <is>
          <t>Справочно</t>
        </is>
      </c>
      <c r="L164" s="128" t="n"/>
      <c r="M164" s="129" t="n"/>
      <c r="N164" s="128" t="n"/>
    </row>
    <row r="165" ht="19.35" customHeight="1">
      <c r="A165" s="125" t="n"/>
      <c r="B165" s="126" t="n"/>
      <c r="C165" s="131" t="inlineStr">
        <is>
          <t>затраты труда рабочих</t>
        </is>
      </c>
      <c r="I165" s="135" t="n">
        <v>495.42216</v>
      </c>
      <c r="J165" s="136" t="n"/>
      <c r="K165" s="136" t="n"/>
      <c r="L165" s="129" t="n"/>
      <c r="M165" s="129" t="n"/>
      <c r="N165" s="129" t="n"/>
    </row>
    <row r="166" ht="19.35" customHeight="1">
      <c r="A166" s="125" t="n"/>
      <c r="B166" s="126" t="n"/>
      <c r="C166" s="131" t="inlineStr">
        <is>
          <t>затраты труда машинистов</t>
        </is>
      </c>
      <c r="I166" s="135" t="n">
        <v>52.65612</v>
      </c>
      <c r="J166" s="136" t="n"/>
      <c r="K166" s="136" t="n"/>
      <c r="L166" s="129" t="n"/>
      <c r="M166" s="129" t="n"/>
      <c r="N166" s="129" t="n"/>
    </row>
    <row r="167" ht="19.35" customHeight="1">
      <c r="A167" s="137" t="n"/>
      <c r="B167" s="138" t="n"/>
      <c r="C167" s="139" t="inlineStr">
        <is>
          <t>ВСЕГО по смете</t>
        </is>
      </c>
      <c r="D167" s="140" t="n"/>
      <c r="E167" s="140" t="n"/>
      <c r="F167" s="141" t="n"/>
      <c r="G167" s="141" t="n"/>
      <c r="H167" s="141" t="n"/>
      <c r="I167" s="141" t="n"/>
      <c r="J167" s="141" t="n"/>
      <c r="K167" s="141" t="n"/>
      <c r="L167" s="142" t="n"/>
      <c r="M167" s="141" t="n"/>
      <c r="N167" s="143" t="n"/>
    </row>
    <row r="168" ht="19.35" customHeight="1">
      <c r="A168" s="125" t="n"/>
      <c r="B168" s="132" t="n"/>
      <c r="C168" s="133" t="inlineStr">
        <is>
          <t>Итого по всем разделам</t>
        </is>
      </c>
      <c r="L168" s="123" t="n">
        <v>14607.28</v>
      </c>
      <c r="M168" s="124" t="n"/>
      <c r="N168" s="123" t="n"/>
    </row>
    <row r="169" ht="19.35" customHeight="1">
      <c r="A169" s="125" t="n"/>
      <c r="B169" s="126" t="n"/>
      <c r="C169" s="127" t="inlineStr">
        <is>
          <t>ВСЕГО строительные работы</t>
        </is>
      </c>
      <c r="L169" s="128" t="n">
        <v>14607.28</v>
      </c>
      <c r="M169" s="129" t="n"/>
      <c r="N169" s="128" t="n">
        <v>836403.38</v>
      </c>
    </row>
    <row r="170" ht="19.35" customHeight="1">
      <c r="A170" s="125" t="n"/>
      <c r="B170" s="130" t="n"/>
      <c r="C170" s="131" t="inlineStr">
        <is>
          <t>в том числе</t>
        </is>
      </c>
      <c r="L170" s="128" t="n"/>
      <c r="M170" s="129" t="n"/>
      <c r="N170" s="128" t="n"/>
    </row>
    <row r="171" ht="19.35" customHeight="1">
      <c r="A171" s="125" t="n"/>
      <c r="B171" s="130" t="n"/>
      <c r="C171" s="131" t="inlineStr">
        <is>
          <t>всего прямые затраты</t>
        </is>
      </c>
      <c r="L171" s="128" t="n">
        <v>8246.84</v>
      </c>
      <c r="M171" s="129" t="n"/>
      <c r="N171" s="128" t="n">
        <v>383157.14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- оплата труда (ОТ)</t>
        </is>
      </c>
      <c r="L173" s="128" t="n">
        <v>4181.79</v>
      </c>
      <c r="M173" s="129" t="n"/>
      <c r="N173" s="128" t="n">
        <v>297994.34</v>
      </c>
    </row>
    <row r="174" ht="19.35" customHeight="1">
      <c r="A174" s="125" t="n"/>
      <c r="B174" s="130" t="n"/>
      <c r="C174" s="131" t="inlineStr">
        <is>
          <t>- эксплуатация машин и механизмов</t>
        </is>
      </c>
      <c r="L174" s="128" t="n">
        <v>4065.05</v>
      </c>
      <c r="M174" s="129" t="n"/>
      <c r="N174" s="128" t="n">
        <v>85162.8</v>
      </c>
    </row>
    <row r="175" ht="19.35" customHeight="1">
      <c r="A175" s="125" t="n"/>
      <c r="B175" s="130" t="n"/>
      <c r="C175" s="131" t="inlineStr">
        <is>
          <t>в т.ч. эксплуатация машин и механизмов без учета доплат к оплате труда машинистов</t>
        </is>
      </c>
      <c r="L175" s="128" t="n">
        <v>4065.05</v>
      </c>
      <c r="M175" s="129" t="n"/>
      <c r="N175" s="128" t="n">
        <v>85162.8</v>
      </c>
    </row>
    <row r="176" ht="19.35" customHeight="1">
      <c r="A176" s="125" t="n"/>
      <c r="B176" s="130" t="n"/>
      <c r="C176" s="131" t="inlineStr">
        <is>
          <t>- в т.ч. оплата труда машинистов (ОТм)</t>
        </is>
      </c>
      <c r="L176" s="128" t="n">
        <v>710.87</v>
      </c>
      <c r="M176" s="129" t="n"/>
      <c r="N176" s="128" t="n">
        <v>50656.6</v>
      </c>
    </row>
    <row r="177" ht="19.35" customHeight="1">
      <c r="A177" s="125" t="n"/>
      <c r="B177" s="130" t="n"/>
      <c r="C177" s="131" t="inlineStr">
        <is>
          <t>всего ФОТ (справочно)</t>
        </is>
      </c>
      <c r="L177" s="128" t="n">
        <v>4892.66</v>
      </c>
      <c r="M177" s="129" t="n"/>
      <c r="N177" s="128" t="n">
        <v>348650.94</v>
      </c>
    </row>
    <row r="178" ht="19.35" customHeight="1">
      <c r="A178" s="125" t="n"/>
      <c r="B178" s="130" t="n"/>
      <c r="C178" s="131" t="inlineStr">
        <is>
          <t>всего накладные расходы</t>
        </is>
      </c>
      <c r="L178" s="128" t="n">
        <v>4354.46</v>
      </c>
      <c r="M178" s="129" t="n"/>
      <c r="N178" s="128" t="n">
        <v>310299.35</v>
      </c>
    </row>
    <row r="179" ht="19.35" customHeight="1">
      <c r="A179" s="125" t="n"/>
      <c r="B179" s="130" t="n"/>
      <c r="C179" s="131" t="inlineStr">
        <is>
          <t>всего сметная прибыль</t>
        </is>
      </c>
      <c r="L179" s="128" t="n">
        <v>2005.98</v>
      </c>
      <c r="M179" s="129" t="n"/>
      <c r="N179" s="128" t="n">
        <v>142946.89</v>
      </c>
    </row>
    <row r="180" ht="19.35" customHeight="1">
      <c r="A180" s="125" t="n"/>
      <c r="B180" s="132" t="n"/>
      <c r="C180" s="133" t="inlineStr">
        <is>
          <t>ВСЕГО по смете</t>
        </is>
      </c>
      <c r="L180" s="123" t="n">
        <v>14607.28</v>
      </c>
      <c r="M180" s="124" t="n"/>
      <c r="N180" s="123" t="n">
        <v>836403.38</v>
      </c>
    </row>
    <row r="181" ht="19.35" customHeight="1">
      <c r="A181" s="125" t="n"/>
      <c r="B181" s="130" t="n"/>
      <c r="C181" s="131" t="inlineStr">
        <is>
          <t>Всего прямые затраты</t>
        </is>
      </c>
      <c r="L181" s="128" t="n">
        <v>8246.84</v>
      </c>
      <c r="M181" s="129" t="n"/>
      <c r="N181" s="128" t="n">
        <v>383157.14</v>
      </c>
    </row>
    <row r="182" ht="19.35" customHeight="1">
      <c r="A182" s="125" t="n"/>
      <c r="B182" s="130" t="n"/>
      <c r="C182" s="131" t="inlineStr">
        <is>
          <t>в том числе</t>
        </is>
      </c>
      <c r="L182" s="128" t="n"/>
      <c r="M182" s="129" t="n"/>
      <c r="N182" s="128" t="n"/>
    </row>
    <row r="183" ht="19.35" customHeight="1">
      <c r="A183" s="125" t="n"/>
      <c r="B183" s="130" t="n"/>
      <c r="C183" s="131" t="inlineStr">
        <is>
          <t>- оплата труда рабочих (ОТ)</t>
        </is>
      </c>
      <c r="L183" s="128" t="n">
        <v>4181.79</v>
      </c>
      <c r="M183" s="129" t="n"/>
      <c r="N183" s="128" t="n">
        <v>297994.34</v>
      </c>
    </row>
    <row r="184" ht="19.35" customHeight="1">
      <c r="A184" s="125" t="n"/>
      <c r="B184" s="130" t="n"/>
      <c r="C184" s="131" t="inlineStr">
        <is>
          <t>- эксплуатация машин и механизмов</t>
        </is>
      </c>
      <c r="L184" s="128" t="n">
        <v>4065.05</v>
      </c>
      <c r="M184" s="129" t="n"/>
      <c r="N184" s="128" t="n">
        <v>85162.8</v>
      </c>
    </row>
    <row r="185" ht="19.35" customHeight="1">
      <c r="A185" s="125" t="n"/>
      <c r="B185" s="130" t="n"/>
      <c r="C185" s="131" t="inlineStr">
        <is>
          <t>в т.ч. эксплуатация машин и механизмов без учета доплат к оплате труда машинистов</t>
        </is>
      </c>
      <c r="L185" s="128" t="n">
        <v>4065.05</v>
      </c>
      <c r="M185" s="129" t="n"/>
      <c r="N185" s="128" t="n">
        <v>85162.8</v>
      </c>
    </row>
    <row r="186" ht="19.35" customHeight="1">
      <c r="A186" s="125" t="n"/>
      <c r="B186" s="130" t="n"/>
      <c r="C186" s="131" t="inlineStr">
        <is>
          <t>- в т.ч. оплата труда машинистов (ОТм)</t>
        </is>
      </c>
      <c r="L186" s="128" t="n">
        <v>710.87</v>
      </c>
      <c r="M186" s="129" t="n"/>
      <c r="N186" s="128" t="n">
        <v>50656.6</v>
      </c>
    </row>
    <row r="187" ht="19.35" customHeight="1">
      <c r="A187" s="125" t="n"/>
      <c r="B187" s="130" t="n"/>
      <c r="C187" s="131" t="inlineStr">
        <is>
          <t>Всего ФОТ (справочно)</t>
        </is>
      </c>
      <c r="L187" s="128" t="n">
        <v>4892.66</v>
      </c>
      <c r="M187" s="129" t="n"/>
      <c r="N187" s="128" t="n">
        <v>348650.94</v>
      </c>
    </row>
    <row r="188" ht="19.35" customHeight="1">
      <c r="A188" s="125" t="n"/>
      <c r="B188" s="130" t="n"/>
      <c r="C188" s="131" t="inlineStr">
        <is>
          <t>Всего накладные расходы</t>
        </is>
      </c>
      <c r="L188" s="128" t="n">
        <v>4354.46</v>
      </c>
      <c r="M188" s="129" t="n"/>
      <c r="N188" s="128" t="n">
        <v>310299.35</v>
      </c>
    </row>
    <row r="189" ht="19.35" customHeight="1">
      <c r="A189" s="125" t="n"/>
      <c r="B189" s="130" t="n"/>
      <c r="C189" s="131" t="inlineStr">
        <is>
          <t>Всего сметная прибыль</t>
        </is>
      </c>
      <c r="L189" s="128" t="n">
        <v>2005.98</v>
      </c>
      <c r="M189" s="129" t="n"/>
      <c r="N189" s="128" t="n">
        <v>142946.89</v>
      </c>
    </row>
    <row r="190" ht="19.35" customHeight="1">
      <c r="A190" s="125" t="n"/>
      <c r="B190" s="130" t="n"/>
      <c r="C190" s="131" t="inlineStr">
        <is>
          <t>Справочно</t>
        </is>
      </c>
      <c r="L190" s="128" t="n"/>
      <c r="M190" s="129" t="n"/>
      <c r="N190" s="128" t="n"/>
    </row>
    <row r="191" ht="19.35" customHeight="1">
      <c r="A191" s="125" t="n"/>
      <c r="B191" s="126" t="n"/>
      <c r="C191" s="131" t="inlineStr">
        <is>
          <t>затраты труда рабочих</t>
        </is>
      </c>
      <c r="I191" s="135" t="n">
        <v>495.42216</v>
      </c>
      <c r="J191" s="136" t="n"/>
      <c r="K191" s="136" t="n"/>
      <c r="L191" s="129" t="n"/>
      <c r="M191" s="129" t="n"/>
      <c r="N191" s="129" t="n"/>
    </row>
    <row r="192" ht="19.35" customHeight="1">
      <c r="A192" s="125" t="n"/>
      <c r="B192" s="126" t="n"/>
      <c r="C192" s="131" t="inlineStr">
        <is>
          <t>затраты труда машинистов</t>
        </is>
      </c>
      <c r="I192" s="135" t="n">
        <v>52.65612</v>
      </c>
      <c r="J192" s="136" t="n"/>
      <c r="K192" s="136" t="n"/>
      <c r="L192" s="129" t="n"/>
      <c r="M192" s="129" t="n"/>
      <c r="N192" s="129" t="n"/>
    </row>
    <row r="193" ht="19.35" customHeight="1">
      <c r="A193" s="125" t="n"/>
      <c r="B193" s="144" t="n"/>
      <c r="C193" s="144" t="n"/>
      <c r="D193" s="122" t="n"/>
      <c r="E193" s="122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4" t="n"/>
    </row>
    <row r="194" ht="19.35" customHeight="1">
      <c r="A194" s="145" t="inlineStr">
        <is>
          <t>Составил: ______________________________________/  Григорова И. А. /</t>
        </is>
      </c>
    </row>
    <row r="195" ht="19.35" customHeight="1">
      <c r="A195" s="145" t="n"/>
      <c r="B195" s="145" t="n"/>
      <c r="C195" s="146" t="inlineStr">
        <is>
          <t>должность, подпись (инициалы, фамилия)</t>
        </is>
      </c>
      <c r="G195" s="147" t="n"/>
      <c r="H195" s="147" t="n"/>
      <c r="I195" s="147" t="n"/>
      <c r="J195" s="145" t="n"/>
      <c r="K195" s="145" t="n"/>
      <c r="L195" s="145" t="n"/>
      <c r="M195" s="145" t="n"/>
      <c r="N195" s="145" t="n"/>
    </row>
    <row r="196" ht="19.35" customHeight="1">
      <c r="A196" s="145" t="inlineStr">
        <is>
          <t>Проверил: ______________________________________ /  Черкасов А. В. /</t>
        </is>
      </c>
    </row>
    <row r="197" ht="19.35" customHeight="1">
      <c r="A197" s="4" t="n"/>
      <c r="B197" s="4" t="n"/>
      <c r="C197" s="146" t="inlineStr">
        <is>
          <t>должность, подпись (инициалы, фамилия)</t>
        </is>
      </c>
      <c r="G197" s="147" t="n"/>
      <c r="H197" s="147" t="n"/>
      <c r="I197" s="147" t="n"/>
      <c r="J197" s="4" t="n"/>
      <c r="K197" s="4" t="n"/>
      <c r="L197" s="4" t="n"/>
      <c r="M197" s="4" t="n"/>
      <c r="N197" s="4" t="n"/>
    </row>
  </sheetData>
  <mergeCells count="207">
    <mergeCell ref="C44:E44"/>
    <mergeCell ref="A17:G17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H15:N15"/>
    <mergeCell ref="C51:E51"/>
    <mergeCell ref="C95:E95"/>
    <mergeCell ref="C163:K163"/>
    <mergeCell ref="C60:E60"/>
    <mergeCell ref="C29:G29"/>
    <mergeCell ref="C71:E71"/>
    <mergeCell ref="C123:E123"/>
    <mergeCell ref="C91:E91"/>
    <mergeCell ref="N39:N40"/>
    <mergeCell ref="C158:K158"/>
    <mergeCell ref="C57:E57"/>
    <mergeCell ref="C190:K190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A194:N194"/>
    <mergeCell ref="C175:K175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88:K188"/>
    <mergeCell ref="H14:N14"/>
    <mergeCell ref="C61:E61"/>
    <mergeCell ref="C70:E70"/>
    <mergeCell ref="C48:E48"/>
    <mergeCell ref="C181:K181"/>
    <mergeCell ref="C106:E106"/>
    <mergeCell ref="C81:E81"/>
    <mergeCell ref="C125:E125"/>
    <mergeCell ref="C174:K174"/>
    <mergeCell ref="A21:N21"/>
    <mergeCell ref="C131:E131"/>
    <mergeCell ref="C155:K155"/>
    <mergeCell ref="C87:E87"/>
    <mergeCell ref="C145:E145"/>
    <mergeCell ref="C189:K189"/>
    <mergeCell ref="F4:N4"/>
    <mergeCell ref="C179:K179"/>
    <mergeCell ref="C157:K157"/>
    <mergeCell ref="C151:K151"/>
    <mergeCell ref="C89:E89"/>
    <mergeCell ref="C104:E104"/>
    <mergeCell ref="C116:E116"/>
    <mergeCell ref="C160:K160"/>
    <mergeCell ref="C191:H19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83:K183"/>
    <mergeCell ref="C117:E117"/>
    <mergeCell ref="C55:E55"/>
    <mergeCell ref="A24:N24"/>
    <mergeCell ref="L32:M32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A196:N196"/>
    <mergeCell ref="C144:E144"/>
    <mergeCell ref="C122:E122"/>
    <mergeCell ref="C67:E67"/>
    <mergeCell ref="C165:H165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62:E62"/>
    <mergeCell ref="C166:H166"/>
    <mergeCell ref="C98:E98"/>
    <mergeCell ref="A18:G18"/>
    <mergeCell ref="C107:E107"/>
    <mergeCell ref="C156:K156"/>
    <mergeCell ref="A20:N20"/>
    <mergeCell ref="C28:G28"/>
    <mergeCell ref="C64:E64"/>
    <mergeCell ref="C147:E147"/>
    <mergeCell ref="F3:N3"/>
    <mergeCell ref="J8:N8"/>
    <mergeCell ref="C54:E54"/>
    <mergeCell ref="C39:E40"/>
    <mergeCell ref="C137:E137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2:H192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95:F195"/>
    <mergeCell ref="A15:G15"/>
    <mergeCell ref="C82:E82"/>
    <mergeCell ref="C159:K159"/>
    <mergeCell ref="C153:K153"/>
    <mergeCell ref="C149:E149"/>
    <mergeCell ref="A10:C10"/>
    <mergeCell ref="C66:E66"/>
    <mergeCell ref="C197:F197"/>
    <mergeCell ref="C53:E53"/>
    <mergeCell ref="C102:E102"/>
    <mergeCell ref="C161:K161"/>
    <mergeCell ref="C186:K186"/>
    <mergeCell ref="C111:E111"/>
    <mergeCell ref="A9:C9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66" min="0" max="16383" man="1"/>
  </rowBreaks>
</worksheet>
</file>

<file path=xl/worksheets/sheet32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02-33-30</t>
        </is>
      </c>
    </row>
    <row r="25" ht="19.35" customHeight="1">
      <c r="A25" s="56" t="inlineStr">
        <is>
          <t>33 ВЛ 500 кВ Зейская ГЭС - Амурская №2.  Шимановский р-он Мухинский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40.69</v>
      </c>
      <c r="M31" s="65" t="n">
        <v>0.57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93.58</v>
      </c>
      <c r="E32" s="72" t="inlineStr">
        <is>
          <t>(</t>
        </is>
      </c>
      <c r="F32" s="71" t="n">
        <v>1.31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68.11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93.58</v>
      </c>
      <c r="E34" s="72" t="inlineStr">
        <is>
          <t>(</t>
        </is>
      </c>
      <c r="F34" s="78" t="n">
        <v>1.31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567-571,577-596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1.77</v>
      </c>
      <c r="H44" s="95" t="n">
        <v>1</v>
      </c>
      <c r="I44" s="115" t="n">
        <v>1.77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190.8</v>
      </c>
      <c r="M46" s="101" t="n">
        <v>71.26000000000001</v>
      </c>
      <c r="N46" s="103" t="n">
        <v>13596.41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6" t="n">
        <v>22.76928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190.8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1" t="n">
        <v>190.8</v>
      </c>
      <c r="M49" s="100" t="n"/>
      <c r="N49" s="103" t="n">
        <v>13596.41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169.81</v>
      </c>
      <c r="M50" s="100" t="n"/>
      <c r="N50" s="112" t="n">
        <v>12100.8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78.23</v>
      </c>
      <c r="M51" s="100" t="n"/>
      <c r="N51" s="103" t="n">
        <v>5574.53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5" t="n">
        <v>438.84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0.83</v>
      </c>
      <c r="H53" s="95" t="n">
        <v>1</v>
      </c>
      <c r="I53" s="115" t="n">
        <v>0.83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257.74</v>
      </c>
      <c r="M55" s="101" t="n">
        <v>71.26000000000001</v>
      </c>
      <c r="N55" s="103" t="n">
        <v>18366.55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6" t="n">
        <v>30.75648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257.74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1" t="n">
        <v>257.74</v>
      </c>
      <c r="M58" s="100" t="n"/>
      <c r="N58" s="103" t="n">
        <v>18366.55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229.39</v>
      </c>
      <c r="M59" s="100" t="n"/>
      <c r="N59" s="112" t="n">
        <v>16346.23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105.67</v>
      </c>
      <c r="M60" s="100" t="n"/>
      <c r="N60" s="103" t="n">
        <v>7530.29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5" t="n">
        <v>592.8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0.28</v>
      </c>
      <c r="H62" s="95" t="n">
        <v>1</v>
      </c>
      <c r="I62" s="115" t="n">
        <v>0.28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109.25</v>
      </c>
      <c r="M64" s="101" t="n">
        <v>71.26000000000001</v>
      </c>
      <c r="N64" s="103" t="n">
        <v>7785.16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9" t="n">
        <v>13.0368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109.25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109.25</v>
      </c>
      <c r="M67" s="100" t="n"/>
      <c r="N67" s="103" t="n">
        <v>7785.16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97.23</v>
      </c>
      <c r="M68" s="100" t="n"/>
      <c r="N68" s="112" t="n">
        <v>6928.79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44.79</v>
      </c>
      <c r="M69" s="100" t="n"/>
      <c r="N69" s="103" t="n">
        <v>3191.92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5" t="n">
        <v>251.27</v>
      </c>
      <c r="M70" s="113" t="n"/>
      <c r="N70" s="94" t="n"/>
    </row>
    <row r="71" ht="42" customHeight="1">
      <c r="A71" s="87" t="inlineStr">
        <is>
          <t>4</t>
        </is>
      </c>
      <c r="B71" s="91" t="inlineStr">
        <is>
          <t>ФЕР01-02-101-07</t>
        </is>
      </c>
      <c r="C71" s="92" t="inlineStr">
        <is>
          <t>Разделка древесины мягких пород, полученной от валки леса, диаметр стволов: более 32 см</t>
        </is>
      </c>
      <c r="D71" s="88" t="n"/>
      <c r="E71" s="88" t="n"/>
      <c r="F71" s="93" t="inlineStr">
        <is>
          <t>100 деревьев</t>
        </is>
      </c>
      <c r="G71" s="94" t="n">
        <v>0.02</v>
      </c>
      <c r="H71" s="95" t="n">
        <v>1</v>
      </c>
      <c r="I71" s="115" t="n">
        <v>0.02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686.67</v>
      </c>
      <c r="K73" s="148" t="n">
        <v>0.96</v>
      </c>
      <c r="L73" s="101" t="n">
        <v>13.18</v>
      </c>
      <c r="M73" s="101" t="n">
        <v>71.26000000000001</v>
      </c>
      <c r="N73" s="101" t="n">
        <v>939.21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80.5</v>
      </c>
      <c r="H74" s="148" t="n">
        <v>0.96</v>
      </c>
      <c r="I74" s="119" t="n">
        <v>1.5456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686.67</v>
      </c>
      <c r="K75" s="100" t="n"/>
      <c r="L75" s="101" t="n">
        <v>13.18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1" t="n">
        <v>13.18</v>
      </c>
      <c r="M76" s="100" t="n"/>
      <c r="N76" s="101" t="n">
        <v>939.21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11.73</v>
      </c>
      <c r="M77" s="100" t="n"/>
      <c r="N77" s="151" t="n">
        <v>835.9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5.4</v>
      </c>
      <c r="M78" s="100" t="n"/>
      <c r="N78" s="101" t="n">
        <v>385.08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5" t="n">
        <v>30.31</v>
      </c>
      <c r="M79" s="113" t="n"/>
      <c r="N79" s="94" t="n"/>
    </row>
    <row r="80" ht="19.35" customHeight="1">
      <c r="A80" s="121" t="n"/>
      <c r="B80" s="121" t="n"/>
      <c r="C80" s="122" t="inlineStr">
        <is>
          <t>Итого по разделу 1. Вырубка просеки</t>
        </is>
      </c>
      <c r="L80" s="123" t="n">
        <v>1313.22</v>
      </c>
      <c r="M80" s="121" t="n"/>
      <c r="N80" s="124" t="n"/>
    </row>
    <row r="81" ht="19.35" customHeight="1">
      <c r="A81" s="125" t="n"/>
      <c r="B81" s="126" t="n"/>
      <c r="C81" s="127" t="inlineStr">
        <is>
          <t>Итого прямые затраты по разделу</t>
        </is>
      </c>
      <c r="L81" s="128" t="n">
        <v>570.97</v>
      </c>
      <c r="M81" s="129" t="n"/>
      <c r="N81" s="128" t="n">
        <v>40687.33</v>
      </c>
    </row>
    <row r="82" ht="19.35" customHeight="1">
      <c r="A82" s="125" t="n"/>
      <c r="B82" s="126" t="n"/>
      <c r="C82" s="127" t="inlineStr">
        <is>
          <t>в том числе</t>
        </is>
      </c>
      <c r="L82" s="128" t="n"/>
      <c r="M82" s="129" t="n"/>
      <c r="N82" s="128" t="n"/>
    </row>
    <row r="83" ht="19.35" customHeight="1">
      <c r="A83" s="125" t="n"/>
      <c r="B83" s="126" t="n"/>
      <c r="C83" s="127" t="inlineStr">
        <is>
          <t>- оплата труда (ОТ)</t>
        </is>
      </c>
      <c r="L83" s="128" t="n">
        <v>570.97</v>
      </c>
      <c r="M83" s="129" t="n"/>
      <c r="N83" s="128" t="n">
        <v>40687.33</v>
      </c>
    </row>
    <row r="84" ht="19.35" customHeight="1">
      <c r="A84" s="125" t="n"/>
      <c r="B84" s="126" t="n"/>
      <c r="C84" s="127" t="inlineStr">
        <is>
          <t>- эксплуатация машин и механизмов</t>
        </is>
      </c>
      <c r="L84" s="128" t="n">
        <v>0</v>
      </c>
      <c r="M84" s="129" t="n"/>
      <c r="N84" s="128" t="n">
        <v>0</v>
      </c>
    </row>
    <row r="85" ht="19.35" customHeight="1">
      <c r="A85" s="125" t="n"/>
      <c r="B85" s="130" t="n"/>
      <c r="C85" s="131" t="inlineStr">
        <is>
          <t>в том числе</t>
        </is>
      </c>
      <c r="L85" s="128" t="n"/>
      <c r="M85" s="129" t="n"/>
      <c r="N85" s="128" t="n"/>
    </row>
    <row r="86" ht="19.35" customHeight="1">
      <c r="A86" s="125" t="n"/>
      <c r="B86" s="130" t="n"/>
      <c r="C86" s="131" t="inlineStr">
        <is>
          <t>эксплуатация машин и механизмов без учета доплат к оплате труда машинистов</t>
        </is>
      </c>
      <c r="L86" s="128" t="n">
        <v>0</v>
      </c>
      <c r="M86" s="129" t="n"/>
      <c r="N86" s="128" t="n">
        <v>0</v>
      </c>
    </row>
    <row r="87" ht="19.35" customHeight="1">
      <c r="A87" s="125" t="n"/>
      <c r="B87" s="130" t="n"/>
      <c r="C87" s="131" t="inlineStr">
        <is>
          <t>в том числе</t>
        </is>
      </c>
      <c r="L87" s="128" t="n"/>
      <c r="M87" s="129" t="n"/>
      <c r="N87" s="128" t="n"/>
    </row>
    <row r="88" ht="19.35" customHeight="1">
      <c r="A88" s="125" t="n"/>
      <c r="B88" s="130" t="n"/>
      <c r="C88" s="131" t="inlineStr">
        <is>
          <t>оплата труда машинистов (ОТм)</t>
        </is>
      </c>
      <c r="L88" s="128" t="n">
        <v>0</v>
      </c>
      <c r="M88" s="129" t="n"/>
      <c r="N88" s="128" t="n">
        <v>0</v>
      </c>
    </row>
    <row r="89" ht="19.35" customHeight="1">
      <c r="A89" s="125" t="n"/>
      <c r="B89" s="126" t="n"/>
      <c r="C89" s="127" t="inlineStr">
        <is>
          <t>Итого ФОТ (справочно)</t>
        </is>
      </c>
      <c r="L89" s="128" t="n">
        <v>570.97</v>
      </c>
      <c r="M89" s="129" t="n"/>
      <c r="N89" s="128" t="n">
        <v>40687.33</v>
      </c>
    </row>
    <row r="90" ht="19.35" customHeight="1">
      <c r="A90" s="125" t="n"/>
      <c r="B90" s="126" t="n"/>
      <c r="C90" s="127" t="inlineStr">
        <is>
          <t>Итого накладные расходы</t>
        </is>
      </c>
      <c r="L90" s="128" t="n">
        <v>508.16</v>
      </c>
      <c r="M90" s="129" t="n"/>
      <c r="N90" s="128" t="n">
        <v>36211.72</v>
      </c>
    </row>
    <row r="91" ht="19.35" customHeight="1">
      <c r="A91" s="125" t="n"/>
      <c r="B91" s="126" t="n"/>
      <c r="C91" s="127" t="inlineStr">
        <is>
          <t>Итого сметная прибыль</t>
        </is>
      </c>
      <c r="L91" s="128" t="n">
        <v>234.09</v>
      </c>
      <c r="M91" s="129" t="n"/>
      <c r="N91" s="128" t="n">
        <v>16681.82</v>
      </c>
    </row>
    <row r="92" ht="19.35" customHeight="1">
      <c r="A92" s="125" t="n"/>
      <c r="B92" s="132" t="n"/>
      <c r="C92" s="133" t="inlineStr">
        <is>
          <t>Итого по разделу</t>
        </is>
      </c>
      <c r="L92" s="123" t="n">
        <v>1313.22</v>
      </c>
      <c r="M92" s="134" t="n"/>
      <c r="N92" s="123" t="n">
        <v>93580.87</v>
      </c>
    </row>
    <row r="93" ht="19.35" customHeight="1">
      <c r="A93" s="125" t="n"/>
      <c r="B93" s="130" t="n"/>
      <c r="C93" s="131" t="inlineStr">
        <is>
          <t>Справочно</t>
        </is>
      </c>
      <c r="L93" s="128" t="n"/>
      <c r="M93" s="129" t="n"/>
      <c r="N93" s="128" t="n"/>
    </row>
    <row r="94" ht="19.35" customHeight="1">
      <c r="A94" s="125" t="n"/>
      <c r="B94" s="126" t="n"/>
      <c r="C94" s="131" t="inlineStr">
        <is>
          <t>затраты труда рабочих</t>
        </is>
      </c>
      <c r="I94" s="135" t="n">
        <v>68.10816</v>
      </c>
      <c r="J94" s="136" t="n"/>
      <c r="K94" s="136" t="n"/>
      <c r="L94" s="129" t="n"/>
      <c r="M94" s="129" t="n"/>
      <c r="N94" s="129" t="n"/>
    </row>
    <row r="95" ht="19.35" customHeight="1">
      <c r="A95" s="125" t="n"/>
      <c r="B95" s="126" t="n"/>
      <c r="C95" s="131" t="inlineStr">
        <is>
          <t>затраты труда машинистов</t>
        </is>
      </c>
      <c r="I95" s="135" t="n">
        <v>0</v>
      </c>
      <c r="J95" s="136" t="n"/>
      <c r="K95" s="136" t="n"/>
      <c r="L95" s="129" t="n"/>
      <c r="M95" s="129" t="n"/>
      <c r="N95" s="129" t="n"/>
    </row>
    <row r="96" ht="19.35" customHeight="1">
      <c r="A96" s="137" t="n"/>
      <c r="B96" s="138" t="n"/>
      <c r="C96" s="139" t="inlineStr">
        <is>
          <t>ВСЕГО по смете</t>
        </is>
      </c>
      <c r="D96" s="140" t="n"/>
      <c r="E96" s="140" t="n"/>
      <c r="F96" s="141" t="n"/>
      <c r="G96" s="141" t="n"/>
      <c r="H96" s="141" t="n"/>
      <c r="I96" s="141" t="n"/>
      <c r="J96" s="141" t="n"/>
      <c r="K96" s="141" t="n"/>
      <c r="L96" s="142" t="n"/>
      <c r="M96" s="141" t="n"/>
      <c r="N96" s="143" t="n"/>
    </row>
    <row r="97" ht="19.35" customHeight="1">
      <c r="A97" s="125" t="n"/>
      <c r="B97" s="132" t="n"/>
      <c r="C97" s="133" t="inlineStr">
        <is>
          <t>Итого по всем разделам</t>
        </is>
      </c>
      <c r="L97" s="123" t="n">
        <v>1313.22</v>
      </c>
      <c r="M97" s="124" t="n"/>
      <c r="N97" s="123" t="n"/>
    </row>
    <row r="98" ht="19.35" customHeight="1">
      <c r="A98" s="125" t="n"/>
      <c r="B98" s="126" t="n"/>
      <c r="C98" s="127" t="inlineStr">
        <is>
          <t>ВСЕГО строительные работы</t>
        </is>
      </c>
      <c r="L98" s="128" t="n">
        <v>1313.22</v>
      </c>
      <c r="M98" s="129" t="n"/>
      <c r="N98" s="128" t="n">
        <v>93580.87</v>
      </c>
    </row>
    <row r="99" ht="19.35" customHeight="1">
      <c r="A99" s="125" t="n"/>
      <c r="B99" s="130" t="n"/>
      <c r="C99" s="131" t="inlineStr">
        <is>
          <t>в том числе</t>
        </is>
      </c>
      <c r="L99" s="128" t="n"/>
      <c r="M99" s="129" t="n"/>
      <c r="N99" s="128" t="n"/>
    </row>
    <row r="100" ht="19.35" customHeight="1">
      <c r="A100" s="125" t="n"/>
      <c r="B100" s="130" t="n"/>
      <c r="C100" s="131" t="inlineStr">
        <is>
          <t>всего прямые затраты</t>
        </is>
      </c>
      <c r="L100" s="128" t="n">
        <v>570.97</v>
      </c>
      <c r="M100" s="129" t="n"/>
      <c r="N100" s="128" t="n">
        <v>40687.33</v>
      </c>
    </row>
    <row r="101" ht="19.35" customHeight="1">
      <c r="A101" s="125" t="n"/>
      <c r="B101" s="130" t="n"/>
      <c r="C101" s="131" t="inlineStr">
        <is>
          <t>в том числе</t>
        </is>
      </c>
      <c r="L101" s="128" t="n"/>
      <c r="M101" s="129" t="n"/>
      <c r="N101" s="128" t="n"/>
    </row>
    <row r="102" ht="19.35" customHeight="1">
      <c r="A102" s="125" t="n"/>
      <c r="B102" s="130" t="n"/>
      <c r="C102" s="131" t="inlineStr">
        <is>
          <t>- оплата труда (ОТ)</t>
        </is>
      </c>
      <c r="L102" s="128" t="n">
        <v>570.97</v>
      </c>
      <c r="M102" s="129" t="n"/>
      <c r="N102" s="128" t="n">
        <v>40687.33</v>
      </c>
    </row>
    <row r="103" ht="19.35" customHeight="1">
      <c r="A103" s="125" t="n"/>
      <c r="B103" s="130" t="n"/>
      <c r="C103" s="131" t="inlineStr">
        <is>
          <t>- эксплуатация машин и механизмов</t>
        </is>
      </c>
      <c r="L103" s="128" t="n">
        <v>0</v>
      </c>
      <c r="M103" s="129" t="n"/>
      <c r="N103" s="128" t="n">
        <v>0</v>
      </c>
    </row>
    <row r="104" ht="19.35" customHeight="1">
      <c r="A104" s="125" t="n"/>
      <c r="B104" s="130" t="n"/>
      <c r="C104" s="131" t="inlineStr">
        <is>
          <t>в т.ч. 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- в т.ч. оплата труда машинистов (ОТм)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всего ФОТ (справочно)</t>
        </is>
      </c>
      <c r="L106" s="128" t="n">
        <v>570.97</v>
      </c>
      <c r="M106" s="129" t="n"/>
      <c r="N106" s="128" t="n">
        <v>40687.33</v>
      </c>
    </row>
    <row r="107" ht="19.35" customHeight="1">
      <c r="A107" s="125" t="n"/>
      <c r="B107" s="130" t="n"/>
      <c r="C107" s="131" t="inlineStr">
        <is>
          <t>всего накладные расходы</t>
        </is>
      </c>
      <c r="L107" s="128" t="n">
        <v>508.16</v>
      </c>
      <c r="M107" s="129" t="n"/>
      <c r="N107" s="128" t="n">
        <v>36211.72</v>
      </c>
    </row>
    <row r="108" ht="19.35" customHeight="1">
      <c r="A108" s="125" t="n"/>
      <c r="B108" s="130" t="n"/>
      <c r="C108" s="131" t="inlineStr">
        <is>
          <t>всего сметная прибыль</t>
        </is>
      </c>
      <c r="L108" s="128" t="n">
        <v>234.09</v>
      </c>
      <c r="M108" s="129" t="n"/>
      <c r="N108" s="128" t="n">
        <v>16681.82</v>
      </c>
    </row>
    <row r="109" ht="19.35" customHeight="1">
      <c r="A109" s="125" t="n"/>
      <c r="B109" s="132" t="n"/>
      <c r="C109" s="133" t="inlineStr">
        <is>
          <t>ВСЕГО по смете</t>
        </is>
      </c>
      <c r="L109" s="123" t="n">
        <v>1313.22</v>
      </c>
      <c r="M109" s="124" t="n"/>
      <c r="N109" s="123" t="n">
        <v>93580.87</v>
      </c>
    </row>
    <row r="110" ht="19.35" customHeight="1">
      <c r="A110" s="125" t="n"/>
      <c r="B110" s="130" t="n"/>
      <c r="C110" s="131" t="inlineStr">
        <is>
          <t>Всего прямые затраты</t>
        </is>
      </c>
      <c r="L110" s="128" t="n">
        <v>570.97</v>
      </c>
      <c r="M110" s="129" t="n"/>
      <c r="N110" s="128" t="n">
        <v>40687.33</v>
      </c>
    </row>
    <row r="111" ht="19.35" customHeight="1">
      <c r="A111" s="125" t="n"/>
      <c r="B111" s="130" t="n"/>
      <c r="C111" s="131" t="inlineStr">
        <is>
          <t>в том числе</t>
        </is>
      </c>
      <c r="L111" s="128" t="n"/>
      <c r="M111" s="129" t="n"/>
      <c r="N111" s="128" t="n"/>
    </row>
    <row r="112" ht="19.35" customHeight="1">
      <c r="A112" s="125" t="n"/>
      <c r="B112" s="130" t="n"/>
      <c r="C112" s="131" t="inlineStr">
        <is>
          <t>- оплата труда рабочих (ОТ)</t>
        </is>
      </c>
      <c r="L112" s="128" t="n">
        <v>570.97</v>
      </c>
      <c r="M112" s="129" t="n"/>
      <c r="N112" s="128" t="n">
        <v>40687.33</v>
      </c>
    </row>
    <row r="113" ht="19.35" customHeight="1">
      <c r="A113" s="125" t="n"/>
      <c r="B113" s="130" t="n"/>
      <c r="C113" s="131" t="inlineStr">
        <is>
          <t>- эксплуатация машин и механизмов</t>
        </is>
      </c>
      <c r="L113" s="128" t="n">
        <v>0</v>
      </c>
      <c r="M113" s="129" t="n"/>
      <c r="N113" s="128" t="n">
        <v>0</v>
      </c>
    </row>
    <row r="114" ht="19.35" customHeight="1">
      <c r="A114" s="125" t="n"/>
      <c r="B114" s="130" t="n"/>
      <c r="C114" s="131" t="inlineStr">
        <is>
          <t>в т.ч. эксплуатация машин и механизмов без учета доплат к оплате труда машинистов</t>
        </is>
      </c>
      <c r="L114" s="128" t="n">
        <v>0</v>
      </c>
      <c r="M114" s="129" t="n"/>
      <c r="N114" s="128" t="n">
        <v>0</v>
      </c>
    </row>
    <row r="115" ht="19.35" customHeight="1">
      <c r="A115" s="125" t="n"/>
      <c r="B115" s="130" t="n"/>
      <c r="C115" s="131" t="inlineStr">
        <is>
          <t>- в т.ч. оплата труда машинистов (ОТм)</t>
        </is>
      </c>
      <c r="L115" s="128" t="n">
        <v>0</v>
      </c>
      <c r="M115" s="129" t="n"/>
      <c r="N115" s="128" t="n">
        <v>0</v>
      </c>
    </row>
    <row r="116" ht="19.35" customHeight="1">
      <c r="A116" s="125" t="n"/>
      <c r="B116" s="130" t="n"/>
      <c r="C116" s="131" t="inlineStr">
        <is>
          <t>Всего ФОТ (справочно)</t>
        </is>
      </c>
      <c r="L116" s="128" t="n">
        <v>570.97</v>
      </c>
      <c r="M116" s="129" t="n"/>
      <c r="N116" s="128" t="n">
        <v>40687.33</v>
      </c>
    </row>
    <row r="117" ht="19.35" customHeight="1">
      <c r="A117" s="125" t="n"/>
      <c r="B117" s="130" t="n"/>
      <c r="C117" s="131" t="inlineStr">
        <is>
          <t>Всего накладные расходы</t>
        </is>
      </c>
      <c r="L117" s="128" t="n">
        <v>508.16</v>
      </c>
      <c r="M117" s="129" t="n"/>
      <c r="N117" s="128" t="n">
        <v>36211.72</v>
      </c>
    </row>
    <row r="118" ht="19.35" customHeight="1">
      <c r="A118" s="125" t="n"/>
      <c r="B118" s="130" t="n"/>
      <c r="C118" s="131" t="inlineStr">
        <is>
          <t>Всего сметная прибыль</t>
        </is>
      </c>
      <c r="L118" s="128" t="n">
        <v>234.09</v>
      </c>
      <c r="M118" s="129" t="n"/>
      <c r="N118" s="128" t="n">
        <v>16681.82</v>
      </c>
    </row>
    <row r="119" ht="19.35" customHeight="1">
      <c r="A119" s="125" t="n"/>
      <c r="B119" s="130" t="n"/>
      <c r="C119" s="131" t="inlineStr">
        <is>
          <t>Справочно</t>
        </is>
      </c>
      <c r="L119" s="128" t="n"/>
      <c r="M119" s="129" t="n"/>
      <c r="N119" s="128" t="n"/>
    </row>
    <row r="120" ht="19.35" customHeight="1">
      <c r="A120" s="125" t="n"/>
      <c r="B120" s="126" t="n"/>
      <c r="C120" s="131" t="inlineStr">
        <is>
          <t>затраты труда рабочих</t>
        </is>
      </c>
      <c r="I120" s="135" t="n">
        <v>68.10816</v>
      </c>
      <c r="J120" s="136" t="n"/>
      <c r="K120" s="136" t="n"/>
      <c r="L120" s="129" t="n"/>
      <c r="M120" s="129" t="n"/>
      <c r="N120" s="129" t="n"/>
    </row>
    <row r="121" ht="19.35" customHeight="1">
      <c r="A121" s="125" t="n"/>
      <c r="B121" s="126" t="n"/>
      <c r="C121" s="131" t="inlineStr">
        <is>
          <t>затраты труда машинистов</t>
        </is>
      </c>
      <c r="I121" s="135" t="n">
        <v>0</v>
      </c>
      <c r="J121" s="136" t="n"/>
      <c r="K121" s="136" t="n"/>
      <c r="L121" s="129" t="n"/>
      <c r="M121" s="129" t="n"/>
      <c r="N121" s="129" t="n"/>
    </row>
    <row r="122" ht="19.35" customHeight="1">
      <c r="A122" s="125" t="n"/>
      <c r="B122" s="144" t="n"/>
      <c r="C122" s="144" t="n"/>
      <c r="D122" s="122" t="n"/>
      <c r="E122" s="122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</row>
    <row r="123" ht="19.35" customHeight="1">
      <c r="A123" s="145" t="inlineStr">
        <is>
          <t>Составил: ______________________________________/  Григорова И. А. /</t>
        </is>
      </c>
    </row>
    <row r="124" ht="19.35" customHeight="1">
      <c r="A124" s="145" t="n"/>
      <c r="B124" s="145" t="n"/>
      <c r="C124" s="146" t="inlineStr">
        <is>
          <t>должность, подпись (инициалы, фамилия)</t>
        </is>
      </c>
      <c r="G124" s="147" t="n"/>
      <c r="H124" s="147" t="n"/>
      <c r="I124" s="147" t="n"/>
      <c r="J124" s="145" t="n"/>
      <c r="K124" s="145" t="n"/>
      <c r="L124" s="145" t="n"/>
      <c r="M124" s="145" t="n"/>
      <c r="N124" s="145" t="n"/>
    </row>
    <row r="125" ht="19.35" customHeight="1">
      <c r="A125" s="145" t="inlineStr">
        <is>
          <t>Проверил: ______________________________________ /  Черкасов А. В. /</t>
        </is>
      </c>
    </row>
    <row r="126" ht="19.35" customHeight="1">
      <c r="A126" s="4" t="n"/>
      <c r="B126" s="4" t="n"/>
      <c r="C126" s="146" t="inlineStr">
        <is>
          <t>должность, подпись (инициалы, фамилия)</t>
        </is>
      </c>
      <c r="G126" s="147" t="n"/>
      <c r="H126" s="147" t="n"/>
      <c r="I126" s="147" t="n"/>
      <c r="J126" s="4" t="n"/>
      <c r="K126" s="4" t="n"/>
      <c r="L126" s="4" t="n"/>
      <c r="M126" s="4" t="n"/>
      <c r="N126" s="4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xl/worksheets/sheet33.xml><?xml version="1.0" encoding="utf-8"?>
<worksheet xmlns="http://schemas.openxmlformats.org/spreadsheetml/2006/main">
  <sheetPr>
    <outlinePr summaryBelow="1" summaryRight="1"/>
    <pageSetUpPr autoPageBreaks="0" fitToPage="0"/>
  </sheetPr>
  <dimension ref="A1:N19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02-33-31</t>
        </is>
      </c>
    </row>
    <row r="25" ht="19.35" customHeight="1">
      <c r="A25" s="56" t="inlineStr">
        <is>
          <t>33 ВЛ 500 кВ Зейская ГЭС - Амурская №2.  Шимановский р-он Береинский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325.38</v>
      </c>
      <c r="M31" s="65" t="n">
        <v>4.57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916.25</v>
      </c>
      <c r="E32" s="72" t="inlineStr">
        <is>
          <t>(</t>
        </is>
      </c>
      <c r="F32" s="71" t="n">
        <v>16.05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541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58.54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916.25</v>
      </c>
      <c r="E34" s="72" t="inlineStr">
        <is>
          <t>(</t>
        </is>
      </c>
      <c r="F34" s="78" t="n">
        <v>16.05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77</v>
      </c>
      <c r="H44" s="95" t="n">
        <v>1</v>
      </c>
      <c r="I44" s="95" t="n">
        <v>77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3491.8</v>
      </c>
      <c r="M45" s="101" t="n">
        <v>71.26000000000001</v>
      </c>
      <c r="N45" s="103" t="n">
        <v>248825.67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18" t="n">
        <v>409.332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3491.8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3491.8</v>
      </c>
      <c r="M48" s="100" t="n"/>
      <c r="N48" s="103" t="n">
        <v>248825.67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3107.7</v>
      </c>
      <c r="M49" s="100" t="n"/>
      <c r="N49" s="112" t="n">
        <v>221454.85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1431.64</v>
      </c>
      <c r="M50" s="100" t="n"/>
      <c r="N50" s="103" t="n">
        <v>102018.52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8031.14</v>
      </c>
      <c r="M51" s="113" t="n"/>
      <c r="N51" s="94" t="n"/>
    </row>
    <row r="52" ht="19.35" customHeight="1">
      <c r="A52" s="149" t="inlineStr">
        <is>
          <t>Пролет 612-626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1.75</v>
      </c>
      <c r="H53" s="95" t="n">
        <v>1</v>
      </c>
      <c r="I53" s="115" t="n">
        <v>1.75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102.84</v>
      </c>
      <c r="M54" s="101" t="n">
        <v>71.26000000000001</v>
      </c>
      <c r="N54" s="103" t="n">
        <v>7328.38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8" t="n">
        <v>10.941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102.84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102.84</v>
      </c>
      <c r="M57" s="100" t="n"/>
      <c r="N57" s="103" t="n">
        <v>7328.38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91.53</v>
      </c>
      <c r="M58" s="100" t="n"/>
      <c r="N58" s="112" t="n">
        <v>6522.26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42.16</v>
      </c>
      <c r="M59" s="100" t="n"/>
      <c r="N59" s="103" t="n">
        <v>3004.64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5" t="n">
        <v>236.53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0.92</v>
      </c>
      <c r="H61" s="95" t="n">
        <v>1</v>
      </c>
      <c r="I61" s="115" t="n">
        <v>0.92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104.81</v>
      </c>
      <c r="M62" s="101" t="n">
        <v>71.26000000000001</v>
      </c>
      <c r="N62" s="103" t="n">
        <v>7468.76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11.1504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104.81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104.81</v>
      </c>
      <c r="M65" s="100" t="n"/>
      <c r="N65" s="103" t="n">
        <v>7468.76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93.28</v>
      </c>
      <c r="M66" s="100" t="n"/>
      <c r="N66" s="112" t="n">
        <v>6647.2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42.97</v>
      </c>
      <c r="M67" s="100" t="n"/>
      <c r="N67" s="103" t="n">
        <v>3062.19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5" t="n">
        <v>241.06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0.31</v>
      </c>
      <c r="H69" s="95" t="n">
        <v>1</v>
      </c>
      <c r="I69" s="115" t="n">
        <v>0.31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46.86</v>
      </c>
      <c r="M70" s="101" t="n">
        <v>71.26000000000001</v>
      </c>
      <c r="N70" s="103" t="n">
        <v>3339.24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9" t="n">
        <v>4.9848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46.86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46.86</v>
      </c>
      <c r="M73" s="100" t="n"/>
      <c r="N73" s="103" t="n">
        <v>3339.24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41.71</v>
      </c>
      <c r="M74" s="100" t="n"/>
      <c r="N74" s="112" t="n">
        <v>2971.92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19.21</v>
      </c>
      <c r="M75" s="100" t="n"/>
      <c r="N75" s="103" t="n">
        <v>1369.09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107.78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ФЕР01-02-099-06</t>
        </is>
      </c>
      <c r="C77" s="92" t="inlineStr">
        <is>
          <t>Валка деревьев мягких пород с корня, диаметр стволов: более 32 см</t>
        </is>
      </c>
      <c r="D77" s="88" t="n"/>
      <c r="E77" s="88" t="n"/>
      <c r="F77" s="93" t="inlineStr">
        <is>
          <t>100 шт</t>
        </is>
      </c>
      <c r="G77" s="94" t="n">
        <v>0.1</v>
      </c>
      <c r="H77" s="95" t="n">
        <v>1</v>
      </c>
      <c r="I77" s="150" t="n">
        <v>0.1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192.7</v>
      </c>
      <c r="K78" s="102" t="n">
        <v>1.2</v>
      </c>
      <c r="L78" s="101" t="n">
        <v>23.12</v>
      </c>
      <c r="M78" s="101" t="n">
        <v>71.26000000000001</v>
      </c>
      <c r="N78" s="103" t="n">
        <v>1647.53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20.5</v>
      </c>
      <c r="H79" s="102" t="n">
        <v>1.2</v>
      </c>
      <c r="I79" s="101" t="n">
        <v>2.46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192.7</v>
      </c>
      <c r="K80" s="100" t="n"/>
      <c r="L80" s="101" t="n">
        <v>23.12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23.12</v>
      </c>
      <c r="M81" s="100" t="n"/>
      <c r="N81" s="103" t="n">
        <v>1647.53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20.58</v>
      </c>
      <c r="M82" s="100" t="n"/>
      <c r="N82" s="112" t="n">
        <v>1466.3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9.48</v>
      </c>
      <c r="M83" s="100" t="n"/>
      <c r="N83" s="101" t="n">
        <v>675.49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5" t="n">
        <v>53.18</v>
      </c>
      <c r="M84" s="113" t="n"/>
      <c r="N84" s="94" t="n"/>
    </row>
    <row r="85" ht="68.65000000000001" customHeight="1">
      <c r="A85" s="87" t="inlineStr">
        <is>
          <t>6</t>
        </is>
      </c>
      <c r="B85" s="91" t="inlineStr">
        <is>
          <t>ФЕР01-02-100-01</t>
        </is>
      </c>
      <c r="C85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88" t="n"/>
      <c r="E85" s="88" t="n"/>
      <c r="F85" s="93" t="inlineStr">
        <is>
          <t>100 шт</t>
        </is>
      </c>
      <c r="G85" s="94" t="n">
        <v>1.75</v>
      </c>
      <c r="H85" s="95" t="n">
        <v>1</v>
      </c>
      <c r="I85" s="115" t="n">
        <v>1.75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115.44</v>
      </c>
      <c r="K86" s="102" t="n">
        <v>1.2</v>
      </c>
      <c r="L86" s="101" t="n">
        <v>242.42</v>
      </c>
      <c r="M86" s="101" t="n">
        <v>71.26000000000001</v>
      </c>
      <c r="N86" s="103" t="n">
        <v>17274.85</v>
      </c>
    </row>
    <row r="87" ht="19.35" customHeight="1">
      <c r="A87" s="96" t="n"/>
      <c r="B87" s="97" t="inlineStr">
        <is>
          <t>2</t>
        </is>
      </c>
      <c r="C87" s="98" t="inlineStr">
        <is>
          <t>ЭМ</t>
        </is>
      </c>
      <c r="D87" s="88" t="n"/>
      <c r="E87" s="88" t="n"/>
      <c r="F87" s="99" t="n"/>
      <c r="G87" s="99" t="n"/>
      <c r="H87" s="99" t="n"/>
      <c r="I87" s="100" t="n"/>
      <c r="J87" s="101" t="n">
        <v>655.4299999999999</v>
      </c>
      <c r="K87" s="102" t="n">
        <v>1.2</v>
      </c>
      <c r="L87" s="103" t="n">
        <v>1376.4</v>
      </c>
      <c r="M87" s="100" t="n"/>
      <c r="N87" s="100" t="n"/>
    </row>
    <row r="88" ht="19.35" customHeight="1">
      <c r="A88" s="96" t="n"/>
      <c r="B88" s="97" t="inlineStr">
        <is>
          <t>3</t>
        </is>
      </c>
      <c r="C88" s="98" t="inlineStr">
        <is>
          <t>в т.ч. ОТм</t>
        </is>
      </c>
      <c r="D88" s="88" t="n"/>
      <c r="E88" s="88" t="n"/>
      <c r="F88" s="99" t="n"/>
      <c r="G88" s="99" t="n"/>
      <c r="H88" s="99" t="n"/>
      <c r="I88" s="100" t="n"/>
      <c r="J88" s="101" t="n">
        <v>114.62</v>
      </c>
      <c r="K88" s="102" t="n">
        <v>1.2</v>
      </c>
      <c r="L88" s="101" t="n">
        <v>240.7</v>
      </c>
      <c r="M88" s="101" t="n">
        <v>71.26000000000001</v>
      </c>
      <c r="N88" s="103" t="n">
        <v>17152.28</v>
      </c>
    </row>
    <row r="89" ht="19.35" customHeight="1">
      <c r="A89" s="96" t="n"/>
      <c r="B89" s="104" t="n"/>
      <c r="C89" s="98" t="inlineStr">
        <is>
          <t>ЗТ</t>
        </is>
      </c>
      <c r="D89" s="88" t="n"/>
      <c r="E89" s="88" t="n"/>
      <c r="F89" s="105" t="inlineStr">
        <is>
          <t>чел.-ч</t>
        </is>
      </c>
      <c r="G89" s="117" t="n">
        <v>14.8</v>
      </c>
      <c r="H89" s="102" t="n">
        <v>1.2</v>
      </c>
      <c r="I89" s="101" t="n">
        <v>31.08</v>
      </c>
      <c r="J89" s="100" t="n"/>
      <c r="K89" s="100" t="n"/>
      <c r="L89" s="100" t="n"/>
      <c r="M89" s="100" t="n"/>
      <c r="N89" s="100" t="n"/>
    </row>
    <row r="90" ht="19.35" customHeight="1">
      <c r="A90" s="96" t="n"/>
      <c r="B90" s="104" t="n"/>
      <c r="C90" s="98" t="inlineStr">
        <is>
          <t>ЗТм</t>
        </is>
      </c>
      <c r="D90" s="88" t="n"/>
      <c r="E90" s="88" t="n"/>
      <c r="F90" s="105" t="inlineStr">
        <is>
          <t>чел.-ч</t>
        </is>
      </c>
      <c r="G90" s="101" t="n">
        <v>8.49</v>
      </c>
      <c r="H90" s="102" t="n">
        <v>1.2</v>
      </c>
      <c r="I90" s="118" t="n">
        <v>17.829</v>
      </c>
      <c r="J90" s="100" t="n"/>
      <c r="K90" s="100" t="n"/>
      <c r="L90" s="100" t="n"/>
      <c r="M90" s="100" t="n"/>
      <c r="N90" s="100" t="n"/>
    </row>
    <row r="91" ht="19.35" customHeight="1">
      <c r="A91" s="96" t="n"/>
      <c r="B91" s="104" t="n"/>
      <c r="C91" s="98" t="inlineStr">
        <is>
          <t>Итого по расценке</t>
        </is>
      </c>
      <c r="D91" s="88" t="n"/>
      <c r="E91" s="88" t="n"/>
      <c r="F91" s="99" t="n"/>
      <c r="G91" s="106" t="n"/>
      <c r="H91" s="106" t="n"/>
      <c r="I91" s="100" t="n"/>
      <c r="J91" s="101" t="n">
        <v>770.87</v>
      </c>
      <c r="K91" s="100" t="n"/>
      <c r="L91" s="103" t="n">
        <v>1618.82</v>
      </c>
      <c r="M91" s="100" t="n"/>
      <c r="N91" s="107" t="n"/>
    </row>
    <row r="92" ht="19.35" customHeight="1">
      <c r="A92" s="96" t="n"/>
      <c r="B92" s="108" t="n"/>
      <c r="C92" s="98" t="inlineStr">
        <is>
          <t>ФОТ</t>
        </is>
      </c>
      <c r="D92" s="88" t="n"/>
      <c r="E92" s="88" t="n"/>
      <c r="F92" s="99" t="n"/>
      <c r="G92" s="106" t="n"/>
      <c r="H92" s="106" t="n"/>
      <c r="I92" s="100" t="n"/>
      <c r="J92" s="100" t="n"/>
      <c r="K92" s="100" t="n"/>
      <c r="L92" s="101" t="n">
        <v>483.12</v>
      </c>
      <c r="M92" s="100" t="n"/>
      <c r="N92" s="103" t="n">
        <v>34427.13</v>
      </c>
    </row>
    <row r="93" ht="42" customHeight="1">
      <c r="A93" s="96" t="n"/>
      <c r="B93" s="109" t="inlineStr">
        <is>
          <t>Пр/812-001.4-1</t>
        </is>
      </c>
      <c r="C93" s="98" t="inlineStr">
        <is>
          <t>НР Земляные работы по другим видам работ (подготовительным, сопутствующим, укрепительным)</t>
        </is>
      </c>
      <c r="D93" s="88" t="n"/>
      <c r="E93" s="88" t="n"/>
      <c r="F93" s="105" t="inlineStr">
        <is>
          <t>%</t>
        </is>
      </c>
      <c r="G93" s="110" t="n">
        <v>89</v>
      </c>
      <c r="H93" s="111" t="n"/>
      <c r="I93" s="110" t="n">
        <v>89</v>
      </c>
      <c r="J93" s="100" t="n"/>
      <c r="K93" s="100" t="n"/>
      <c r="L93" s="101" t="n">
        <v>429.98</v>
      </c>
      <c r="M93" s="100" t="n"/>
      <c r="N93" s="112" t="n">
        <v>30640.15</v>
      </c>
    </row>
    <row r="94" ht="42" customHeight="1">
      <c r="A94" s="96" t="n"/>
      <c r="B94" s="109" t="inlineStr">
        <is>
          <t>Пр/774-001.4</t>
        </is>
      </c>
      <c r="C94" s="98" t="inlineStr">
        <is>
          <t>СП Земляные работы по другим видам работ (подготовительным, сопутствующим, укрепительным)</t>
        </is>
      </c>
      <c r="D94" s="88" t="n"/>
      <c r="E94" s="88" t="n"/>
      <c r="F94" s="105" t="inlineStr">
        <is>
          <t>%</t>
        </is>
      </c>
      <c r="G94" s="110" t="n">
        <v>41</v>
      </c>
      <c r="H94" s="111" t="n"/>
      <c r="I94" s="110" t="n">
        <v>41</v>
      </c>
      <c r="J94" s="100" t="n"/>
      <c r="K94" s="100" t="n"/>
      <c r="L94" s="101" t="n">
        <v>198.08</v>
      </c>
      <c r="M94" s="100" t="n"/>
      <c r="N94" s="103" t="n">
        <v>14115.12</v>
      </c>
    </row>
    <row r="95" ht="19.35" customHeight="1">
      <c r="A95" s="96" t="n"/>
      <c r="B95" s="108" t="n"/>
      <c r="C95" s="87" t="inlineStr">
        <is>
          <t>Всего по позиции</t>
        </is>
      </c>
      <c r="D95" s="88" t="n"/>
      <c r="E95" s="88" t="n"/>
      <c r="F95" s="100" t="n"/>
      <c r="G95" s="106" t="n"/>
      <c r="H95" s="106" t="n"/>
      <c r="I95" s="113" t="n"/>
      <c r="J95" s="113" t="n"/>
      <c r="K95" s="113" t="n"/>
      <c r="L95" s="114" t="n">
        <v>2246.88</v>
      </c>
      <c r="M95" s="113" t="n"/>
      <c r="N95" s="94" t="n"/>
    </row>
    <row r="96" ht="55.35" customHeight="1">
      <c r="A96" s="87" t="inlineStr">
        <is>
          <t>7</t>
        </is>
      </c>
      <c r="B96" s="91" t="inlineStr">
        <is>
          <t>ФЕР01-02-100-07</t>
        </is>
      </c>
      <c r="C96" s="92" t="inlineStr">
        <is>
          <t>При трелевке на каждые последующие 100 м добавлять: к расценке 01-02-100-01</t>
        </is>
      </c>
      <c r="D96" s="88" t="n"/>
      <c r="E96" s="88" t="n"/>
      <c r="F96" s="93" t="inlineStr">
        <is>
          <t>100 шт</t>
        </is>
      </c>
      <c r="G96" s="94" t="n">
        <v>1.75</v>
      </c>
      <c r="H96" s="95" t="n">
        <v>1</v>
      </c>
      <c r="I96" s="115" t="n">
        <v>1.75</v>
      </c>
      <c r="J96" s="94" t="n"/>
      <c r="K96" s="94" t="n"/>
      <c r="L96" s="94" t="n"/>
      <c r="M96" s="94" t="n"/>
      <c r="N96" s="94" t="n"/>
    </row>
    <row r="97" ht="19.35" customHeight="1">
      <c r="A97" s="96" t="n"/>
      <c r="B97" s="97" t="inlineStr">
        <is>
          <t>1</t>
        </is>
      </c>
      <c r="C97" s="98" t="inlineStr">
        <is>
          <t>ОТ</t>
        </is>
      </c>
      <c r="D97" s="88" t="n"/>
      <c r="E97" s="88" t="n"/>
      <c r="F97" s="99" t="n"/>
      <c r="G97" s="99" t="n"/>
      <c r="H97" s="99" t="n"/>
      <c r="I97" s="100" t="n"/>
      <c r="J97" s="101" t="n">
        <v>28.94</v>
      </c>
      <c r="K97" s="102" t="n">
        <v>1.2</v>
      </c>
      <c r="L97" s="101" t="n">
        <v>60.77</v>
      </c>
      <c r="M97" s="101" t="n">
        <v>71.26000000000001</v>
      </c>
      <c r="N97" s="103" t="n">
        <v>4330.47</v>
      </c>
    </row>
    <row r="98" ht="19.35" customHeight="1">
      <c r="A98" s="96" t="n"/>
      <c r="B98" s="97" t="inlineStr">
        <is>
          <t>2</t>
        </is>
      </c>
      <c r="C98" s="98" t="inlineStr">
        <is>
          <t>ЭМ</t>
        </is>
      </c>
      <c r="D98" s="88" t="n"/>
      <c r="E98" s="88" t="n"/>
      <c r="F98" s="99" t="n"/>
      <c r="G98" s="99" t="n"/>
      <c r="H98" s="99" t="n"/>
      <c r="I98" s="100" t="n"/>
      <c r="J98" s="101" t="n">
        <v>163.66</v>
      </c>
      <c r="K98" s="102" t="n">
        <v>1.2</v>
      </c>
      <c r="L98" s="101" t="n">
        <v>343.69</v>
      </c>
      <c r="M98" s="100" t="n"/>
      <c r="N98" s="100" t="n"/>
    </row>
    <row r="99" ht="19.35" customHeight="1">
      <c r="A99" s="96" t="n"/>
      <c r="B99" s="97" t="inlineStr">
        <is>
          <t>3</t>
        </is>
      </c>
      <c r="C99" s="98" t="inlineStr">
        <is>
          <t>в т.ч. ОТм</t>
        </is>
      </c>
      <c r="D99" s="88" t="n"/>
      <c r="E99" s="88" t="n"/>
      <c r="F99" s="99" t="n"/>
      <c r="G99" s="99" t="n"/>
      <c r="H99" s="99" t="n"/>
      <c r="I99" s="100" t="n"/>
      <c r="J99" s="101" t="n">
        <v>28.62</v>
      </c>
      <c r="K99" s="102" t="n">
        <v>1.2</v>
      </c>
      <c r="L99" s="101" t="n">
        <v>60.1</v>
      </c>
      <c r="M99" s="101" t="n">
        <v>71.26000000000001</v>
      </c>
      <c r="N99" s="103" t="n">
        <v>4282.73</v>
      </c>
    </row>
    <row r="100" ht="19.35" customHeight="1">
      <c r="A100" s="96" t="n"/>
      <c r="B100" s="104" t="n"/>
      <c r="C100" s="98" t="inlineStr">
        <is>
          <t>ЗТ</t>
        </is>
      </c>
      <c r="D100" s="88" t="n"/>
      <c r="E100" s="88" t="n"/>
      <c r="F100" s="105" t="inlineStr">
        <is>
          <t>чел.-ч</t>
        </is>
      </c>
      <c r="G100" s="101" t="n">
        <v>3.71</v>
      </c>
      <c r="H100" s="102" t="n">
        <v>1.2</v>
      </c>
      <c r="I100" s="118" t="n">
        <v>7.791</v>
      </c>
      <c r="J100" s="100" t="n"/>
      <c r="K100" s="100" t="n"/>
      <c r="L100" s="100" t="n"/>
      <c r="M100" s="100" t="n"/>
      <c r="N100" s="100" t="n"/>
    </row>
    <row r="101" ht="19.35" customHeight="1">
      <c r="A101" s="96" t="n"/>
      <c r="B101" s="104" t="n"/>
      <c r="C101" s="98" t="inlineStr">
        <is>
          <t>ЗТм</t>
        </is>
      </c>
      <c r="D101" s="88" t="n"/>
      <c r="E101" s="88" t="n"/>
      <c r="F101" s="105" t="inlineStr">
        <is>
          <t>чел.-ч</t>
        </is>
      </c>
      <c r="G101" s="101" t="n">
        <v>2.12</v>
      </c>
      <c r="H101" s="102" t="n">
        <v>1.2</v>
      </c>
      <c r="I101" s="118" t="n">
        <v>4.452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88" t="n"/>
      <c r="E102" s="88" t="n"/>
      <c r="F102" s="99" t="n"/>
      <c r="G102" s="106" t="n"/>
      <c r="H102" s="106" t="n"/>
      <c r="I102" s="100" t="n"/>
      <c r="J102" s="101" t="n">
        <v>192.6</v>
      </c>
      <c r="K102" s="100" t="n"/>
      <c r="L102" s="101" t="n">
        <v>404.46</v>
      </c>
      <c r="M102" s="100" t="n"/>
      <c r="N102" s="107" t="n"/>
    </row>
    <row r="103" ht="19.35" customHeight="1">
      <c r="A103" s="96" t="n"/>
      <c r="B103" s="108" t="n"/>
      <c r="C103" s="98" t="inlineStr">
        <is>
          <t>ФОТ</t>
        </is>
      </c>
      <c r="D103" s="88" t="n"/>
      <c r="E103" s="88" t="n"/>
      <c r="F103" s="99" t="n"/>
      <c r="G103" s="106" t="n"/>
      <c r="H103" s="106" t="n"/>
      <c r="I103" s="100" t="n"/>
      <c r="J103" s="100" t="n"/>
      <c r="K103" s="100" t="n"/>
      <c r="L103" s="101" t="n">
        <v>120.87</v>
      </c>
      <c r="M103" s="100" t="n"/>
      <c r="N103" s="103" t="n">
        <v>8613.200000000001</v>
      </c>
    </row>
    <row r="104" ht="42" customHeight="1">
      <c r="A104" s="96" t="n"/>
      <c r="B104" s="109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88" t="n"/>
      <c r="E104" s="88" t="n"/>
      <c r="F104" s="105" t="inlineStr">
        <is>
          <t>%</t>
        </is>
      </c>
      <c r="G104" s="110" t="n">
        <v>89</v>
      </c>
      <c r="H104" s="111" t="n"/>
      <c r="I104" s="110" t="n">
        <v>89</v>
      </c>
      <c r="J104" s="100" t="n"/>
      <c r="K104" s="100" t="n"/>
      <c r="L104" s="101" t="n">
        <v>107.57</v>
      </c>
      <c r="M104" s="100" t="n"/>
      <c r="N104" s="112" t="n">
        <v>7665.75</v>
      </c>
    </row>
    <row r="105" ht="42" customHeight="1">
      <c r="A105" s="96" t="n"/>
      <c r="B105" s="109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88" t="n"/>
      <c r="E105" s="88" t="n"/>
      <c r="F105" s="105" t="inlineStr">
        <is>
          <t>%</t>
        </is>
      </c>
      <c r="G105" s="110" t="n">
        <v>41</v>
      </c>
      <c r="H105" s="111" t="n"/>
      <c r="I105" s="110" t="n">
        <v>41</v>
      </c>
      <c r="J105" s="100" t="n"/>
      <c r="K105" s="100" t="n"/>
      <c r="L105" s="101" t="n">
        <v>49.56</v>
      </c>
      <c r="M105" s="100" t="n"/>
      <c r="N105" s="103" t="n">
        <v>3531.41</v>
      </c>
    </row>
    <row r="106" ht="19.35" customHeight="1">
      <c r="A106" s="96" t="n"/>
      <c r="B106" s="108" t="n"/>
      <c r="C106" s="87" t="inlineStr">
        <is>
          <t>Всего по позиции</t>
        </is>
      </c>
      <c r="D106" s="88" t="n"/>
      <c r="E106" s="88" t="n"/>
      <c r="F106" s="100" t="n"/>
      <c r="G106" s="106" t="n"/>
      <c r="H106" s="106" t="n"/>
      <c r="I106" s="113" t="n"/>
      <c r="J106" s="113" t="n"/>
      <c r="K106" s="113" t="n"/>
      <c r="L106" s="115" t="n">
        <v>561.59</v>
      </c>
      <c r="M106" s="113" t="n"/>
      <c r="N106" s="94" t="n"/>
    </row>
    <row r="107" ht="68.65000000000001" customHeight="1">
      <c r="A107" s="87" t="inlineStr">
        <is>
          <t>8</t>
        </is>
      </c>
      <c r="B107" s="91" t="inlineStr">
        <is>
          <t>ФЕР01-02-100-02</t>
        </is>
      </c>
      <c r="C107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88" t="n"/>
      <c r="E107" s="88" t="n"/>
      <c r="F107" s="93" t="inlineStr">
        <is>
          <t>100 шт</t>
        </is>
      </c>
      <c r="G107" s="94" t="n">
        <v>0.92</v>
      </c>
      <c r="H107" s="95" t="n">
        <v>1</v>
      </c>
      <c r="I107" s="115" t="n">
        <v>0.92</v>
      </c>
      <c r="J107" s="94" t="n"/>
      <c r="K107" s="94" t="n"/>
      <c r="L107" s="94" t="n"/>
      <c r="M107" s="94" t="n"/>
      <c r="N107" s="94" t="n"/>
    </row>
    <row r="108" ht="19.35" customHeight="1">
      <c r="A108" s="96" t="n"/>
      <c r="B108" s="97" t="inlineStr">
        <is>
          <t>1</t>
        </is>
      </c>
      <c r="C108" s="98" t="inlineStr">
        <is>
          <t>ОТ</t>
        </is>
      </c>
      <c r="D108" s="88" t="n"/>
      <c r="E108" s="88" t="n"/>
      <c r="F108" s="99" t="n"/>
      <c r="G108" s="99" t="n"/>
      <c r="H108" s="99" t="n"/>
      <c r="I108" s="100" t="n"/>
      <c r="J108" s="101" t="n">
        <v>201.24</v>
      </c>
      <c r="K108" s="102" t="n">
        <v>1.2</v>
      </c>
      <c r="L108" s="101" t="n">
        <v>222.17</v>
      </c>
      <c r="M108" s="101" t="n">
        <v>71.26000000000001</v>
      </c>
      <c r="N108" s="103" t="n">
        <v>15831.83</v>
      </c>
    </row>
    <row r="109" ht="19.35" customHeight="1">
      <c r="A109" s="96" t="n"/>
      <c r="B109" s="97" t="inlineStr">
        <is>
          <t>2</t>
        </is>
      </c>
      <c r="C109" s="98" t="inlineStr">
        <is>
          <t>ЭМ</t>
        </is>
      </c>
      <c r="D109" s="88" t="n"/>
      <c r="E109" s="88" t="n"/>
      <c r="F109" s="99" t="n"/>
      <c r="G109" s="99" t="n"/>
      <c r="H109" s="99" t="n"/>
      <c r="I109" s="100" t="n"/>
      <c r="J109" s="103" t="n">
        <v>1142.56</v>
      </c>
      <c r="K109" s="102" t="n">
        <v>1.2</v>
      </c>
      <c r="L109" s="103" t="n">
        <v>1261.39</v>
      </c>
      <c r="M109" s="100" t="n"/>
      <c r="N109" s="100" t="n"/>
    </row>
    <row r="110" ht="19.35" customHeight="1">
      <c r="A110" s="96" t="n"/>
      <c r="B110" s="97" t="inlineStr">
        <is>
          <t>3</t>
        </is>
      </c>
      <c r="C110" s="98" t="inlineStr">
        <is>
          <t>в т.ч. ОТм</t>
        </is>
      </c>
      <c r="D110" s="88" t="n"/>
      <c r="E110" s="88" t="n"/>
      <c r="F110" s="99" t="n"/>
      <c r="G110" s="99" t="n"/>
      <c r="H110" s="99" t="n"/>
      <c r="I110" s="100" t="n"/>
      <c r="J110" s="101" t="n">
        <v>199.8</v>
      </c>
      <c r="K110" s="102" t="n">
        <v>1.2</v>
      </c>
      <c r="L110" s="101" t="n">
        <v>220.58</v>
      </c>
      <c r="M110" s="101" t="n">
        <v>71.26000000000001</v>
      </c>
      <c r="N110" s="103" t="n">
        <v>15718.53</v>
      </c>
    </row>
    <row r="111" ht="19.35" customHeight="1">
      <c r="A111" s="96" t="n"/>
      <c r="B111" s="104" t="n"/>
      <c r="C111" s="98" t="inlineStr">
        <is>
          <t>ЗТ</t>
        </is>
      </c>
      <c r="D111" s="88" t="n"/>
      <c r="E111" s="88" t="n"/>
      <c r="F111" s="105" t="inlineStr">
        <is>
          <t>чел.-ч</t>
        </is>
      </c>
      <c r="G111" s="117" t="n">
        <v>25.8</v>
      </c>
      <c r="H111" s="102" t="n">
        <v>1.2</v>
      </c>
      <c r="I111" s="119" t="n">
        <v>28.4832</v>
      </c>
      <c r="J111" s="100" t="n"/>
      <c r="K111" s="100" t="n"/>
      <c r="L111" s="100" t="n"/>
      <c r="M111" s="100" t="n"/>
      <c r="N111" s="100" t="n"/>
    </row>
    <row r="112" ht="19.35" customHeight="1">
      <c r="A112" s="96" t="n"/>
      <c r="B112" s="104" t="n"/>
      <c r="C112" s="98" t="inlineStr">
        <is>
          <t>ЗТм</t>
        </is>
      </c>
      <c r="D112" s="88" t="n"/>
      <c r="E112" s="88" t="n"/>
      <c r="F112" s="105" t="inlineStr">
        <is>
          <t>чел.-ч</t>
        </is>
      </c>
      <c r="G112" s="117" t="n">
        <v>14.8</v>
      </c>
      <c r="H112" s="102" t="n">
        <v>1.2</v>
      </c>
      <c r="I112" s="119" t="n">
        <v>16.3392</v>
      </c>
      <c r="J112" s="100" t="n"/>
      <c r="K112" s="100" t="n"/>
      <c r="L112" s="100" t="n"/>
      <c r="M112" s="100" t="n"/>
      <c r="N112" s="100" t="n"/>
    </row>
    <row r="113" ht="19.35" customHeight="1">
      <c r="A113" s="96" t="n"/>
      <c r="B113" s="104" t="n"/>
      <c r="C113" s="98" t="inlineStr">
        <is>
          <t>Итого по расценке</t>
        </is>
      </c>
      <c r="D113" s="88" t="n"/>
      <c r="E113" s="88" t="n"/>
      <c r="F113" s="99" t="n"/>
      <c r="G113" s="106" t="n"/>
      <c r="H113" s="106" t="n"/>
      <c r="I113" s="100" t="n"/>
      <c r="J113" s="103" t="n">
        <v>1343.8</v>
      </c>
      <c r="K113" s="100" t="n"/>
      <c r="L113" s="103" t="n">
        <v>1483.56</v>
      </c>
      <c r="M113" s="100" t="n"/>
      <c r="N113" s="107" t="n"/>
    </row>
    <row r="114" ht="19.35" customHeight="1">
      <c r="A114" s="96" t="n"/>
      <c r="B114" s="108" t="n"/>
      <c r="C114" s="98" t="inlineStr">
        <is>
          <t>ФОТ</t>
        </is>
      </c>
      <c r="D114" s="88" t="n"/>
      <c r="E114" s="88" t="n"/>
      <c r="F114" s="99" t="n"/>
      <c r="G114" s="106" t="n"/>
      <c r="H114" s="106" t="n"/>
      <c r="I114" s="100" t="n"/>
      <c r="J114" s="100" t="n"/>
      <c r="K114" s="100" t="n"/>
      <c r="L114" s="101" t="n">
        <v>442.75</v>
      </c>
      <c r="M114" s="100" t="n"/>
      <c r="N114" s="103" t="n">
        <v>31550.36</v>
      </c>
    </row>
    <row r="115" ht="42" customHeight="1">
      <c r="A115" s="96" t="n"/>
      <c r="B115" s="109" t="inlineStr">
        <is>
          <t>Пр/812-001.4-1</t>
        </is>
      </c>
      <c r="C115" s="98" t="inlineStr">
        <is>
          <t>НР Земляные работы по другим видам работ (подготовительным, сопутствующим, укрепительным)</t>
        </is>
      </c>
      <c r="D115" s="88" t="n"/>
      <c r="E115" s="88" t="n"/>
      <c r="F115" s="105" t="inlineStr">
        <is>
          <t>%</t>
        </is>
      </c>
      <c r="G115" s="110" t="n">
        <v>89</v>
      </c>
      <c r="H115" s="111" t="n"/>
      <c r="I115" s="110" t="n">
        <v>89</v>
      </c>
      <c r="J115" s="100" t="n"/>
      <c r="K115" s="100" t="n"/>
      <c r="L115" s="101" t="n">
        <v>394.05</v>
      </c>
      <c r="M115" s="100" t="n"/>
      <c r="N115" s="112" t="n">
        <v>28079.82</v>
      </c>
    </row>
    <row r="116" ht="42" customHeight="1">
      <c r="A116" s="96" t="n"/>
      <c r="B116" s="109" t="inlineStr">
        <is>
          <t>Пр/774-001.4</t>
        </is>
      </c>
      <c r="C116" s="98" t="inlineStr">
        <is>
          <t>СП Земляные работы по другим видам работ (подготовительным, сопутствующим, укрепительным)</t>
        </is>
      </c>
      <c r="D116" s="88" t="n"/>
      <c r="E116" s="88" t="n"/>
      <c r="F116" s="105" t="inlineStr">
        <is>
          <t>%</t>
        </is>
      </c>
      <c r="G116" s="110" t="n">
        <v>41</v>
      </c>
      <c r="H116" s="111" t="n"/>
      <c r="I116" s="110" t="n">
        <v>41</v>
      </c>
      <c r="J116" s="100" t="n"/>
      <c r="K116" s="100" t="n"/>
      <c r="L116" s="101" t="n">
        <v>181.53</v>
      </c>
      <c r="M116" s="100" t="n"/>
      <c r="N116" s="103" t="n">
        <v>12935.65</v>
      </c>
    </row>
    <row r="117" ht="19.35" customHeight="1">
      <c r="A117" s="96" t="n"/>
      <c r="B117" s="108" t="n"/>
      <c r="C117" s="87" t="inlineStr">
        <is>
          <t>Всего по позиции</t>
        </is>
      </c>
      <c r="D117" s="88" t="n"/>
      <c r="E117" s="88" t="n"/>
      <c r="F117" s="100" t="n"/>
      <c r="G117" s="106" t="n"/>
      <c r="H117" s="106" t="n"/>
      <c r="I117" s="113" t="n"/>
      <c r="J117" s="113" t="n"/>
      <c r="K117" s="113" t="n"/>
      <c r="L117" s="114" t="n">
        <v>2059.14</v>
      </c>
      <c r="M117" s="113" t="n"/>
      <c r="N117" s="94" t="n"/>
    </row>
    <row r="118" ht="55.35" customHeight="1">
      <c r="A118" s="87" t="inlineStr">
        <is>
          <t>9</t>
        </is>
      </c>
      <c r="B118" s="91" t="inlineStr">
        <is>
          <t>ФЕР01-02-100-08</t>
        </is>
      </c>
      <c r="C118" s="92" t="inlineStr">
        <is>
          <t>При трелевке на каждые последующие 100 м добавлять: к расценке 01-02-100-02</t>
        </is>
      </c>
      <c r="D118" s="88" t="n"/>
      <c r="E118" s="88" t="n"/>
      <c r="F118" s="93" t="inlineStr">
        <is>
          <t>100 шт</t>
        </is>
      </c>
      <c r="G118" s="94" t="n">
        <v>0.92</v>
      </c>
      <c r="H118" s="95" t="n">
        <v>1</v>
      </c>
      <c r="I118" s="115" t="n">
        <v>0.92</v>
      </c>
      <c r="J118" s="94" t="n"/>
      <c r="K118" s="94" t="n"/>
      <c r="L118" s="94" t="n"/>
      <c r="M118" s="94" t="n"/>
      <c r="N118" s="94" t="n"/>
    </row>
    <row r="119" ht="19.35" customHeight="1">
      <c r="A119" s="96" t="n"/>
      <c r="B119" s="97" t="inlineStr">
        <is>
          <t>1</t>
        </is>
      </c>
      <c r="C119" s="98" t="inlineStr">
        <is>
          <t>ОТ</t>
        </is>
      </c>
      <c r="D119" s="88" t="n"/>
      <c r="E119" s="88" t="n"/>
      <c r="F119" s="99" t="n"/>
      <c r="G119" s="99" t="n"/>
      <c r="H119" s="99" t="n"/>
      <c r="I119" s="100" t="n"/>
      <c r="J119" s="101" t="n">
        <v>58.34</v>
      </c>
      <c r="K119" s="102" t="n">
        <v>1.2</v>
      </c>
      <c r="L119" s="101" t="n">
        <v>64.41</v>
      </c>
      <c r="M119" s="101" t="n">
        <v>71.26000000000001</v>
      </c>
      <c r="N119" s="103" t="n">
        <v>4589.86</v>
      </c>
    </row>
    <row r="120" ht="19.35" customHeight="1">
      <c r="A120" s="96" t="n"/>
      <c r="B120" s="97" t="inlineStr">
        <is>
          <t>2</t>
        </is>
      </c>
      <c r="C120" s="98" t="inlineStr">
        <is>
          <t>ЭМ</t>
        </is>
      </c>
      <c r="D120" s="88" t="n"/>
      <c r="E120" s="88" t="n"/>
      <c r="F120" s="99" t="n"/>
      <c r="G120" s="99" t="n"/>
      <c r="H120" s="99" t="n"/>
      <c r="I120" s="100" t="n"/>
      <c r="J120" s="101" t="n">
        <v>330.42</v>
      </c>
      <c r="K120" s="102" t="n">
        <v>1.2</v>
      </c>
      <c r="L120" s="101" t="n">
        <v>364.78</v>
      </c>
      <c r="M120" s="100" t="n"/>
      <c r="N120" s="100" t="n"/>
    </row>
    <row r="121" ht="19.35" customHeight="1">
      <c r="A121" s="96" t="n"/>
      <c r="B121" s="97" t="inlineStr">
        <is>
          <t>3</t>
        </is>
      </c>
      <c r="C121" s="98" t="inlineStr">
        <is>
          <t>в т.ч. ОТм</t>
        </is>
      </c>
      <c r="D121" s="88" t="n"/>
      <c r="E121" s="88" t="n"/>
      <c r="F121" s="99" t="n"/>
      <c r="G121" s="99" t="n"/>
      <c r="H121" s="99" t="n"/>
      <c r="I121" s="100" t="n"/>
      <c r="J121" s="101" t="n">
        <v>57.78</v>
      </c>
      <c r="K121" s="102" t="n">
        <v>1.2</v>
      </c>
      <c r="L121" s="101" t="n">
        <v>63.79</v>
      </c>
      <c r="M121" s="101" t="n">
        <v>71.26000000000001</v>
      </c>
      <c r="N121" s="103" t="n">
        <v>4545.68</v>
      </c>
    </row>
    <row r="122" ht="19.35" customHeight="1">
      <c r="A122" s="96" t="n"/>
      <c r="B122" s="104" t="n"/>
      <c r="C122" s="98" t="inlineStr">
        <is>
          <t>ЗТ</t>
        </is>
      </c>
      <c r="D122" s="88" t="n"/>
      <c r="E122" s="88" t="n"/>
      <c r="F122" s="105" t="inlineStr">
        <is>
          <t>чел.-ч</t>
        </is>
      </c>
      <c r="G122" s="101" t="n">
        <v>7.48</v>
      </c>
      <c r="H122" s="102" t="n">
        <v>1.2</v>
      </c>
      <c r="I122" s="116" t="n">
        <v>8.25792</v>
      </c>
      <c r="J122" s="100" t="n"/>
      <c r="K122" s="100" t="n"/>
      <c r="L122" s="100" t="n"/>
      <c r="M122" s="100" t="n"/>
      <c r="N122" s="100" t="n"/>
    </row>
    <row r="123" ht="19.35" customHeight="1">
      <c r="A123" s="96" t="n"/>
      <c r="B123" s="104" t="n"/>
      <c r="C123" s="98" t="inlineStr">
        <is>
          <t>ЗТм</t>
        </is>
      </c>
      <c r="D123" s="88" t="n"/>
      <c r="E123" s="88" t="n"/>
      <c r="F123" s="105" t="inlineStr">
        <is>
          <t>чел.-ч</t>
        </is>
      </c>
      <c r="G123" s="101" t="n">
        <v>4.28</v>
      </c>
      <c r="H123" s="102" t="n">
        <v>1.2</v>
      </c>
      <c r="I123" s="116" t="n">
        <v>4.72512</v>
      </c>
      <c r="J123" s="100" t="n"/>
      <c r="K123" s="100" t="n"/>
      <c r="L123" s="100" t="n"/>
      <c r="M123" s="100" t="n"/>
      <c r="N123" s="100" t="n"/>
    </row>
    <row r="124" ht="19.35" customHeight="1">
      <c r="A124" s="96" t="n"/>
      <c r="B124" s="104" t="n"/>
      <c r="C124" s="98" t="inlineStr">
        <is>
          <t>Итого по расценке</t>
        </is>
      </c>
      <c r="D124" s="88" t="n"/>
      <c r="E124" s="88" t="n"/>
      <c r="F124" s="99" t="n"/>
      <c r="G124" s="106" t="n"/>
      <c r="H124" s="106" t="n"/>
      <c r="I124" s="100" t="n"/>
      <c r="J124" s="101" t="n">
        <v>388.76</v>
      </c>
      <c r="K124" s="100" t="n"/>
      <c r="L124" s="101" t="n">
        <v>429.19</v>
      </c>
      <c r="M124" s="100" t="n"/>
      <c r="N124" s="107" t="n"/>
    </row>
    <row r="125" ht="19.35" customHeight="1">
      <c r="A125" s="96" t="n"/>
      <c r="B125" s="108" t="n"/>
      <c r="C125" s="98" t="inlineStr">
        <is>
          <t>ФОТ</t>
        </is>
      </c>
      <c r="D125" s="88" t="n"/>
      <c r="E125" s="88" t="n"/>
      <c r="F125" s="99" t="n"/>
      <c r="G125" s="106" t="n"/>
      <c r="H125" s="106" t="n"/>
      <c r="I125" s="100" t="n"/>
      <c r="J125" s="100" t="n"/>
      <c r="K125" s="100" t="n"/>
      <c r="L125" s="101" t="n">
        <v>128.2</v>
      </c>
      <c r="M125" s="100" t="n"/>
      <c r="N125" s="103" t="n">
        <v>9135.540000000001</v>
      </c>
    </row>
    <row r="126" ht="42" customHeight="1">
      <c r="A126" s="96" t="n"/>
      <c r="B126" s="109" t="inlineStr">
        <is>
          <t>Пр/812-001.4-1</t>
        </is>
      </c>
      <c r="C126" s="98" t="inlineStr">
        <is>
          <t>НР Земляные работы по другим видам работ (подготовительным, сопутствующим, укрепительным)</t>
        </is>
      </c>
      <c r="D126" s="88" t="n"/>
      <c r="E126" s="88" t="n"/>
      <c r="F126" s="105" t="inlineStr">
        <is>
          <t>%</t>
        </is>
      </c>
      <c r="G126" s="110" t="n">
        <v>89</v>
      </c>
      <c r="H126" s="111" t="n"/>
      <c r="I126" s="110" t="n">
        <v>89</v>
      </c>
      <c r="J126" s="100" t="n"/>
      <c r="K126" s="100" t="n"/>
      <c r="L126" s="101" t="n">
        <v>114.1</v>
      </c>
      <c r="M126" s="100" t="n"/>
      <c r="N126" s="112" t="n">
        <v>8130.63</v>
      </c>
    </row>
    <row r="127" ht="42" customHeight="1">
      <c r="A127" s="96" t="n"/>
      <c r="B127" s="109" t="inlineStr">
        <is>
          <t>Пр/774-001.4</t>
        </is>
      </c>
      <c r="C127" s="98" t="inlineStr">
        <is>
          <t>СП Земляные работы по другим видам работ (подготовительным, сопутствующим, укрепительным)</t>
        </is>
      </c>
      <c r="D127" s="88" t="n"/>
      <c r="E127" s="88" t="n"/>
      <c r="F127" s="105" t="inlineStr">
        <is>
          <t>%</t>
        </is>
      </c>
      <c r="G127" s="110" t="n">
        <v>41</v>
      </c>
      <c r="H127" s="111" t="n"/>
      <c r="I127" s="110" t="n">
        <v>41</v>
      </c>
      <c r="J127" s="100" t="n"/>
      <c r="K127" s="100" t="n"/>
      <c r="L127" s="101" t="n">
        <v>52.56</v>
      </c>
      <c r="M127" s="100" t="n"/>
      <c r="N127" s="103" t="n">
        <v>3745.57</v>
      </c>
    </row>
    <row r="128" ht="19.35" customHeight="1">
      <c r="A128" s="96" t="n"/>
      <c r="B128" s="108" t="n"/>
      <c r="C128" s="87" t="inlineStr">
        <is>
          <t>Всего по позиции</t>
        </is>
      </c>
      <c r="D128" s="88" t="n"/>
      <c r="E128" s="88" t="n"/>
      <c r="F128" s="100" t="n"/>
      <c r="G128" s="106" t="n"/>
      <c r="H128" s="106" t="n"/>
      <c r="I128" s="113" t="n"/>
      <c r="J128" s="113" t="n"/>
      <c r="K128" s="113" t="n"/>
      <c r="L128" s="115" t="n">
        <v>595.85</v>
      </c>
      <c r="M128" s="113" t="n"/>
      <c r="N128" s="94" t="n"/>
    </row>
    <row r="129" ht="68.65000000000001" customHeight="1">
      <c r="A129" s="87" t="inlineStr">
        <is>
          <t>10</t>
        </is>
      </c>
      <c r="B129" s="91" t="inlineStr">
        <is>
          <t>ФЕР01-02-100-03</t>
        </is>
      </c>
      <c r="C129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9" s="88" t="n"/>
      <c r="E129" s="88" t="n"/>
      <c r="F129" s="93" t="inlineStr">
        <is>
          <t>100 шт</t>
        </is>
      </c>
      <c r="G129" s="94" t="n">
        <v>0.41</v>
      </c>
      <c r="H129" s="95" t="n">
        <v>1</v>
      </c>
      <c r="I129" s="115" t="n">
        <v>0.41</v>
      </c>
      <c r="J129" s="94" t="n"/>
      <c r="K129" s="94" t="n"/>
      <c r="L129" s="94" t="n"/>
      <c r="M129" s="94" t="n"/>
      <c r="N129" s="94" t="n"/>
    </row>
    <row r="130" ht="19.35" customHeight="1">
      <c r="A130" s="96" t="n"/>
      <c r="B130" s="97" t="inlineStr">
        <is>
          <t>1</t>
        </is>
      </c>
      <c r="C130" s="98" t="inlineStr">
        <is>
          <t>ОТ</t>
        </is>
      </c>
      <c r="D130" s="88" t="n"/>
      <c r="E130" s="88" t="n"/>
      <c r="F130" s="99" t="n"/>
      <c r="G130" s="99" t="n"/>
      <c r="H130" s="99" t="n"/>
      <c r="I130" s="100" t="n"/>
      <c r="J130" s="101" t="n">
        <v>326.82</v>
      </c>
      <c r="K130" s="102" t="n">
        <v>1.2</v>
      </c>
      <c r="L130" s="101" t="n">
        <v>160.8</v>
      </c>
      <c r="M130" s="101" t="n">
        <v>71.26000000000001</v>
      </c>
      <c r="N130" s="103" t="n">
        <v>11458.61</v>
      </c>
    </row>
    <row r="131" ht="19.35" customHeight="1">
      <c r="A131" s="96" t="n"/>
      <c r="B131" s="97" t="inlineStr">
        <is>
          <t>2</t>
        </is>
      </c>
      <c r="C131" s="98" t="inlineStr">
        <is>
          <t>ЭМ</t>
        </is>
      </c>
      <c r="D131" s="88" t="n"/>
      <c r="E131" s="88" t="n"/>
      <c r="F131" s="99" t="n"/>
      <c r="G131" s="99" t="n"/>
      <c r="H131" s="99" t="n"/>
      <c r="I131" s="100" t="n"/>
      <c r="J131" s="103" t="n">
        <v>1852.8</v>
      </c>
      <c r="K131" s="102" t="n">
        <v>1.2</v>
      </c>
      <c r="L131" s="101" t="n">
        <v>911.58</v>
      </c>
      <c r="M131" s="100" t="n"/>
      <c r="N131" s="100" t="n"/>
    </row>
    <row r="132" ht="19.35" customHeight="1">
      <c r="A132" s="96" t="n"/>
      <c r="B132" s="97" t="inlineStr">
        <is>
          <t>3</t>
        </is>
      </c>
      <c r="C132" s="98" t="inlineStr">
        <is>
          <t>в т.ч. ОТм</t>
        </is>
      </c>
      <c r="D132" s="88" t="n"/>
      <c r="E132" s="88" t="n"/>
      <c r="F132" s="99" t="n"/>
      <c r="G132" s="99" t="n"/>
      <c r="H132" s="99" t="n"/>
      <c r="I132" s="100" t="n"/>
      <c r="J132" s="101" t="n">
        <v>324</v>
      </c>
      <c r="K132" s="102" t="n">
        <v>1.2</v>
      </c>
      <c r="L132" s="101" t="n">
        <v>159.41</v>
      </c>
      <c r="M132" s="101" t="n">
        <v>71.26000000000001</v>
      </c>
      <c r="N132" s="103" t="n">
        <v>11359.56</v>
      </c>
    </row>
    <row r="133" ht="19.35" customHeight="1">
      <c r="A133" s="96" t="n"/>
      <c r="B133" s="104" t="n"/>
      <c r="C133" s="98" t="inlineStr">
        <is>
          <t>ЗТ</t>
        </is>
      </c>
      <c r="D133" s="88" t="n"/>
      <c r="E133" s="88" t="n"/>
      <c r="F133" s="105" t="inlineStr">
        <is>
          <t>чел.-ч</t>
        </is>
      </c>
      <c r="G133" s="117" t="n">
        <v>41.9</v>
      </c>
      <c r="H133" s="102" t="n">
        <v>1.2</v>
      </c>
      <c r="I133" s="119" t="n">
        <v>20.6148</v>
      </c>
      <c r="J133" s="100" t="n"/>
      <c r="K133" s="100" t="n"/>
      <c r="L133" s="100" t="n"/>
      <c r="M133" s="100" t="n"/>
      <c r="N133" s="100" t="n"/>
    </row>
    <row r="134" ht="19.35" customHeight="1">
      <c r="A134" s="96" t="n"/>
      <c r="B134" s="104" t="n"/>
      <c r="C134" s="98" t="inlineStr">
        <is>
          <t>ЗТм</t>
        </is>
      </c>
      <c r="D134" s="88" t="n"/>
      <c r="E134" s="88" t="n"/>
      <c r="F134" s="105" t="inlineStr">
        <is>
          <t>чел.-ч</t>
        </is>
      </c>
      <c r="G134" s="120" t="n">
        <v>24</v>
      </c>
      <c r="H134" s="102" t="n">
        <v>1.2</v>
      </c>
      <c r="I134" s="118" t="n">
        <v>11.808</v>
      </c>
      <c r="J134" s="100" t="n"/>
      <c r="K134" s="100" t="n"/>
      <c r="L134" s="100" t="n"/>
      <c r="M134" s="100" t="n"/>
      <c r="N134" s="100" t="n"/>
    </row>
    <row r="135" ht="19.35" customHeight="1">
      <c r="A135" s="96" t="n"/>
      <c r="B135" s="104" t="n"/>
      <c r="C135" s="98" t="inlineStr">
        <is>
          <t>Итого по расценке</t>
        </is>
      </c>
      <c r="D135" s="88" t="n"/>
      <c r="E135" s="88" t="n"/>
      <c r="F135" s="99" t="n"/>
      <c r="G135" s="106" t="n"/>
      <c r="H135" s="106" t="n"/>
      <c r="I135" s="100" t="n"/>
      <c r="J135" s="103" t="n">
        <v>2179.62</v>
      </c>
      <c r="K135" s="100" t="n"/>
      <c r="L135" s="103" t="n">
        <v>1072.38</v>
      </c>
      <c r="M135" s="100" t="n"/>
      <c r="N135" s="107" t="n"/>
    </row>
    <row r="136" ht="19.35" customHeight="1">
      <c r="A136" s="96" t="n"/>
      <c r="B136" s="108" t="n"/>
      <c r="C136" s="98" t="inlineStr">
        <is>
          <t>ФОТ</t>
        </is>
      </c>
      <c r="D136" s="88" t="n"/>
      <c r="E136" s="88" t="n"/>
      <c r="F136" s="99" t="n"/>
      <c r="G136" s="106" t="n"/>
      <c r="H136" s="106" t="n"/>
      <c r="I136" s="100" t="n"/>
      <c r="J136" s="100" t="n"/>
      <c r="K136" s="100" t="n"/>
      <c r="L136" s="101" t="n">
        <v>320.21</v>
      </c>
      <c r="M136" s="100" t="n"/>
      <c r="N136" s="103" t="n">
        <v>22818.17</v>
      </c>
    </row>
    <row r="137" ht="42" customHeight="1">
      <c r="A137" s="96" t="n"/>
      <c r="B137" s="109" t="inlineStr">
        <is>
          <t>Пр/812-001.4-1</t>
        </is>
      </c>
      <c r="C137" s="98" t="inlineStr">
        <is>
          <t>НР Земляные работы по другим видам работ (подготовительным, сопутствующим, укрепительным)</t>
        </is>
      </c>
      <c r="D137" s="88" t="n"/>
      <c r="E137" s="88" t="n"/>
      <c r="F137" s="105" t="inlineStr">
        <is>
          <t>%</t>
        </is>
      </c>
      <c r="G137" s="110" t="n">
        <v>89</v>
      </c>
      <c r="H137" s="111" t="n"/>
      <c r="I137" s="110" t="n">
        <v>89</v>
      </c>
      <c r="J137" s="100" t="n"/>
      <c r="K137" s="100" t="n"/>
      <c r="L137" s="101" t="n">
        <v>284.99</v>
      </c>
      <c r="M137" s="100" t="n"/>
      <c r="N137" s="112" t="n">
        <v>20308.17</v>
      </c>
    </row>
    <row r="138" ht="42" customHeight="1">
      <c r="A138" s="96" t="n"/>
      <c r="B138" s="109" t="inlineStr">
        <is>
          <t>Пр/774-001.4</t>
        </is>
      </c>
      <c r="C138" s="98" t="inlineStr">
        <is>
          <t>СП Земляные работы по другим видам работ (подготовительным, сопутствующим, укрепительным)</t>
        </is>
      </c>
      <c r="D138" s="88" t="n"/>
      <c r="E138" s="88" t="n"/>
      <c r="F138" s="105" t="inlineStr">
        <is>
          <t>%</t>
        </is>
      </c>
      <c r="G138" s="110" t="n">
        <v>41</v>
      </c>
      <c r="H138" s="111" t="n"/>
      <c r="I138" s="110" t="n">
        <v>41</v>
      </c>
      <c r="J138" s="100" t="n"/>
      <c r="K138" s="100" t="n"/>
      <c r="L138" s="101" t="n">
        <v>131.29</v>
      </c>
      <c r="M138" s="100" t="n"/>
      <c r="N138" s="103" t="n">
        <v>9355.450000000001</v>
      </c>
    </row>
    <row r="139" ht="19.35" customHeight="1">
      <c r="A139" s="96" t="n"/>
      <c r="B139" s="108" t="n"/>
      <c r="C139" s="87" t="inlineStr">
        <is>
          <t>Всего по позиции</t>
        </is>
      </c>
      <c r="D139" s="88" t="n"/>
      <c r="E139" s="88" t="n"/>
      <c r="F139" s="100" t="n"/>
      <c r="G139" s="106" t="n"/>
      <c r="H139" s="106" t="n"/>
      <c r="I139" s="113" t="n"/>
      <c r="J139" s="113" t="n"/>
      <c r="K139" s="113" t="n"/>
      <c r="L139" s="114" t="n">
        <v>1488.66</v>
      </c>
      <c r="M139" s="113" t="n"/>
      <c r="N139" s="94" t="n"/>
    </row>
    <row r="140" ht="55.35" customHeight="1">
      <c r="A140" s="87" t="inlineStr">
        <is>
          <t>11</t>
        </is>
      </c>
      <c r="B140" s="91" t="inlineStr">
        <is>
          <t>ФЕР01-02-100-09</t>
        </is>
      </c>
      <c r="C140" s="92" t="inlineStr">
        <is>
          <t>При трелевке на каждые последующие 100 м добавлять: к расценке 01-02-100-03</t>
        </is>
      </c>
      <c r="D140" s="88" t="n"/>
      <c r="E140" s="88" t="n"/>
      <c r="F140" s="93" t="inlineStr">
        <is>
          <t>100 шт</t>
        </is>
      </c>
      <c r="G140" s="94" t="n">
        <v>0.41</v>
      </c>
      <c r="H140" s="95" t="n">
        <v>1</v>
      </c>
      <c r="I140" s="115" t="n">
        <v>0.41</v>
      </c>
      <c r="J140" s="94" t="n"/>
      <c r="K140" s="94" t="n"/>
      <c r="L140" s="94" t="n"/>
      <c r="M140" s="94" t="n"/>
      <c r="N140" s="94" t="n"/>
    </row>
    <row r="141" ht="19.35" customHeight="1">
      <c r="A141" s="96" t="n"/>
      <c r="B141" s="97" t="inlineStr">
        <is>
          <t>1</t>
        </is>
      </c>
      <c r="C141" s="98" t="inlineStr">
        <is>
          <t>ОТ</t>
        </is>
      </c>
      <c r="D141" s="88" t="n"/>
      <c r="E141" s="88" t="n"/>
      <c r="F141" s="99" t="n"/>
      <c r="G141" s="99" t="n"/>
      <c r="H141" s="99" t="n"/>
      <c r="I141" s="100" t="n"/>
      <c r="J141" s="101" t="n">
        <v>93.59999999999999</v>
      </c>
      <c r="K141" s="102" t="n">
        <v>1.2</v>
      </c>
      <c r="L141" s="101" t="n">
        <v>46.05</v>
      </c>
      <c r="M141" s="101" t="n">
        <v>71.26000000000001</v>
      </c>
      <c r="N141" s="103" t="n">
        <v>3281.52</v>
      </c>
    </row>
    <row r="142" ht="19.35" customHeight="1">
      <c r="A142" s="96" t="n"/>
      <c r="B142" s="97" t="inlineStr">
        <is>
          <t>2</t>
        </is>
      </c>
      <c r="C142" s="98" t="inlineStr">
        <is>
          <t>ЭМ</t>
        </is>
      </c>
      <c r="D142" s="88" t="n"/>
      <c r="E142" s="88" t="n"/>
      <c r="F142" s="99" t="n"/>
      <c r="G142" s="99" t="n"/>
      <c r="H142" s="99" t="n"/>
      <c r="I142" s="100" t="n"/>
      <c r="J142" s="101" t="n">
        <v>531.14</v>
      </c>
      <c r="K142" s="102" t="n">
        <v>1.2</v>
      </c>
      <c r="L142" s="101" t="n">
        <v>261.32</v>
      </c>
      <c r="M142" s="100" t="n"/>
      <c r="N142" s="100" t="n"/>
    </row>
    <row r="143" ht="19.35" customHeight="1">
      <c r="A143" s="96" t="n"/>
      <c r="B143" s="97" t="inlineStr">
        <is>
          <t>3</t>
        </is>
      </c>
      <c r="C143" s="98" t="inlineStr">
        <is>
          <t>в т.ч. ОТм</t>
        </is>
      </c>
      <c r="D143" s="88" t="n"/>
      <c r="E143" s="88" t="n"/>
      <c r="F143" s="99" t="n"/>
      <c r="G143" s="99" t="n"/>
      <c r="H143" s="99" t="n"/>
      <c r="I143" s="100" t="n"/>
      <c r="J143" s="101" t="n">
        <v>92.88</v>
      </c>
      <c r="K143" s="102" t="n">
        <v>1.2</v>
      </c>
      <c r="L143" s="101" t="n">
        <v>45.7</v>
      </c>
      <c r="M143" s="101" t="n">
        <v>71.26000000000001</v>
      </c>
      <c r="N143" s="103" t="n">
        <v>3256.58</v>
      </c>
    </row>
    <row r="144" ht="19.35" customHeight="1">
      <c r="A144" s="96" t="n"/>
      <c r="B144" s="104" t="n"/>
      <c r="C144" s="98" t="inlineStr">
        <is>
          <t>ЗТ</t>
        </is>
      </c>
      <c r="D144" s="88" t="n"/>
      <c r="E144" s="88" t="n"/>
      <c r="F144" s="105" t="inlineStr">
        <is>
          <t>чел.-ч</t>
        </is>
      </c>
      <c r="G144" s="120" t="n">
        <v>12</v>
      </c>
      <c r="H144" s="102" t="n">
        <v>1.2</v>
      </c>
      <c r="I144" s="118" t="n">
        <v>5.904</v>
      </c>
      <c r="J144" s="100" t="n"/>
      <c r="K144" s="100" t="n"/>
      <c r="L144" s="100" t="n"/>
      <c r="M144" s="100" t="n"/>
      <c r="N144" s="100" t="n"/>
    </row>
    <row r="145" ht="19.35" customHeight="1">
      <c r="A145" s="96" t="n"/>
      <c r="B145" s="104" t="n"/>
      <c r="C145" s="98" t="inlineStr">
        <is>
          <t>ЗТм</t>
        </is>
      </c>
      <c r="D145" s="88" t="n"/>
      <c r="E145" s="88" t="n"/>
      <c r="F145" s="105" t="inlineStr">
        <is>
          <t>чел.-ч</t>
        </is>
      </c>
      <c r="G145" s="101" t="n">
        <v>6.88</v>
      </c>
      <c r="H145" s="102" t="n">
        <v>1.2</v>
      </c>
      <c r="I145" s="116" t="n">
        <v>3.38496</v>
      </c>
      <c r="J145" s="100" t="n"/>
      <c r="K145" s="100" t="n"/>
      <c r="L145" s="100" t="n"/>
      <c r="M145" s="100" t="n"/>
      <c r="N145" s="100" t="n"/>
    </row>
    <row r="146" ht="19.35" customHeight="1">
      <c r="A146" s="96" t="n"/>
      <c r="B146" s="104" t="n"/>
      <c r="C146" s="98" t="inlineStr">
        <is>
          <t>Итого по расценке</t>
        </is>
      </c>
      <c r="D146" s="88" t="n"/>
      <c r="E146" s="88" t="n"/>
      <c r="F146" s="99" t="n"/>
      <c r="G146" s="106" t="n"/>
      <c r="H146" s="106" t="n"/>
      <c r="I146" s="100" t="n"/>
      <c r="J146" s="101" t="n">
        <v>624.74</v>
      </c>
      <c r="K146" s="100" t="n"/>
      <c r="L146" s="101" t="n">
        <v>307.37</v>
      </c>
      <c r="M146" s="100" t="n"/>
      <c r="N146" s="107" t="n"/>
    </row>
    <row r="147" ht="19.35" customHeight="1">
      <c r="A147" s="96" t="n"/>
      <c r="B147" s="108" t="n"/>
      <c r="C147" s="98" t="inlineStr">
        <is>
          <t>ФОТ</t>
        </is>
      </c>
      <c r="D147" s="88" t="n"/>
      <c r="E147" s="88" t="n"/>
      <c r="F147" s="99" t="n"/>
      <c r="G147" s="106" t="n"/>
      <c r="H147" s="106" t="n"/>
      <c r="I147" s="100" t="n"/>
      <c r="J147" s="100" t="n"/>
      <c r="K147" s="100" t="n"/>
      <c r="L147" s="101" t="n">
        <v>91.75</v>
      </c>
      <c r="M147" s="100" t="n"/>
      <c r="N147" s="103" t="n">
        <v>6538.1</v>
      </c>
    </row>
    <row r="148" ht="42" customHeight="1">
      <c r="A148" s="96" t="n"/>
      <c r="B148" s="109" t="inlineStr">
        <is>
          <t>Пр/812-001.4-1</t>
        </is>
      </c>
      <c r="C148" s="98" t="inlineStr">
        <is>
          <t>НР Земляные работы по другим видам работ (подготовительным, сопутствующим, укрепительным)</t>
        </is>
      </c>
      <c r="D148" s="88" t="n"/>
      <c r="E148" s="88" t="n"/>
      <c r="F148" s="105" t="inlineStr">
        <is>
          <t>%</t>
        </is>
      </c>
      <c r="G148" s="110" t="n">
        <v>89</v>
      </c>
      <c r="H148" s="111" t="n"/>
      <c r="I148" s="110" t="n">
        <v>89</v>
      </c>
      <c r="J148" s="100" t="n"/>
      <c r="K148" s="100" t="n"/>
      <c r="L148" s="101" t="n">
        <v>81.66</v>
      </c>
      <c r="M148" s="100" t="n"/>
      <c r="N148" s="112" t="n">
        <v>5818.91</v>
      </c>
    </row>
    <row r="149" ht="42" customHeight="1">
      <c r="A149" s="96" t="n"/>
      <c r="B149" s="109" t="inlineStr">
        <is>
          <t>Пр/774-001.4</t>
        </is>
      </c>
      <c r="C149" s="98" t="inlineStr">
        <is>
          <t>СП Земляные работы по другим видам работ (подготовительным, сопутствующим, укрепительным)</t>
        </is>
      </c>
      <c r="D149" s="88" t="n"/>
      <c r="E149" s="88" t="n"/>
      <c r="F149" s="105" t="inlineStr">
        <is>
          <t>%</t>
        </is>
      </c>
      <c r="G149" s="110" t="n">
        <v>41</v>
      </c>
      <c r="H149" s="111" t="n"/>
      <c r="I149" s="110" t="n">
        <v>41</v>
      </c>
      <c r="J149" s="100" t="n"/>
      <c r="K149" s="100" t="n"/>
      <c r="L149" s="101" t="n">
        <v>37.62</v>
      </c>
      <c r="M149" s="100" t="n"/>
      <c r="N149" s="103" t="n">
        <v>2680.62</v>
      </c>
    </row>
    <row r="150" ht="19.35" customHeight="1">
      <c r="A150" s="96" t="n"/>
      <c r="B150" s="108" t="n"/>
      <c r="C150" s="87" t="inlineStr">
        <is>
          <t>Всего по позиции</t>
        </is>
      </c>
      <c r="D150" s="88" t="n"/>
      <c r="E150" s="88" t="n"/>
      <c r="F150" s="100" t="n"/>
      <c r="G150" s="106" t="n"/>
      <c r="H150" s="106" t="n"/>
      <c r="I150" s="113" t="n"/>
      <c r="J150" s="113" t="n"/>
      <c r="K150" s="113" t="n"/>
      <c r="L150" s="115" t="n">
        <v>426.65</v>
      </c>
      <c r="M150" s="113" t="n"/>
      <c r="N150" s="94" t="n"/>
    </row>
    <row r="151" ht="19.35" customHeight="1">
      <c r="A151" s="121" t="n"/>
      <c r="B151" s="121" t="n"/>
      <c r="C151" s="122" t="inlineStr">
        <is>
          <t>Итого по разделу 1. Вырубка просеки</t>
        </is>
      </c>
      <c r="L151" s="123" t="n">
        <v>16048.46</v>
      </c>
      <c r="M151" s="121" t="n"/>
      <c r="N151" s="124" t="n"/>
    </row>
    <row r="152" ht="19.35" customHeight="1">
      <c r="A152" s="125" t="n"/>
      <c r="B152" s="126" t="n"/>
      <c r="C152" s="127" t="inlineStr">
        <is>
          <t>Итого прямые затраты по разделу</t>
        </is>
      </c>
      <c r="L152" s="128" t="n">
        <v>9085.209999999999</v>
      </c>
      <c r="M152" s="129" t="n"/>
      <c r="N152" s="128" t="n">
        <v>420053.12</v>
      </c>
    </row>
    <row r="153" ht="19.35" customHeight="1">
      <c r="A153" s="125" t="n"/>
      <c r="B153" s="126" t="n"/>
      <c r="C153" s="127" t="inlineStr">
        <is>
          <t>в том числе</t>
        </is>
      </c>
      <c r="L153" s="128" t="n"/>
      <c r="M153" s="129" t="n"/>
      <c r="N153" s="128" t="n"/>
    </row>
    <row r="154" ht="19.35" customHeight="1">
      <c r="A154" s="125" t="n"/>
      <c r="B154" s="126" t="n"/>
      <c r="C154" s="127" t="inlineStr">
        <is>
          <t>- оплата труда (ОТ)</t>
        </is>
      </c>
      <c r="L154" s="128" t="n">
        <v>4566.05</v>
      </c>
      <c r="M154" s="129" t="n"/>
      <c r="N154" s="128" t="n">
        <v>325376.72</v>
      </c>
    </row>
    <row r="155" ht="19.35" customHeight="1">
      <c r="A155" s="125" t="n"/>
      <c r="B155" s="126" t="n"/>
      <c r="C155" s="127" t="inlineStr">
        <is>
          <t>- эксплуатация машин и механизмов</t>
        </is>
      </c>
      <c r="L155" s="128" t="n">
        <v>4519.16</v>
      </c>
      <c r="M155" s="129" t="n"/>
      <c r="N155" s="128" t="n">
        <v>94676.39999999999</v>
      </c>
    </row>
    <row r="156" ht="19.35" customHeight="1">
      <c r="A156" s="125" t="n"/>
      <c r="B156" s="130" t="n"/>
      <c r="C156" s="131" t="inlineStr">
        <is>
          <t>в том числе</t>
        </is>
      </c>
      <c r="L156" s="128" t="n"/>
      <c r="M156" s="129" t="n"/>
      <c r="N156" s="128" t="n"/>
    </row>
    <row r="157" ht="19.35" customHeight="1">
      <c r="A157" s="125" t="n"/>
      <c r="B157" s="130" t="n"/>
      <c r="C157" s="131" t="inlineStr">
        <is>
          <t>эксплуатация машин и механизмов без учета доплат к оплате труда машинистов</t>
        </is>
      </c>
      <c r="L157" s="128" t="n">
        <v>4519.16</v>
      </c>
      <c r="M157" s="129" t="n"/>
      <c r="N157" s="128" t="n">
        <v>94676.39999999999</v>
      </c>
    </row>
    <row r="158" ht="19.35" customHeight="1">
      <c r="A158" s="125" t="n"/>
      <c r="B158" s="130" t="n"/>
      <c r="C158" s="131" t="inlineStr">
        <is>
          <t>в том числе</t>
        </is>
      </c>
      <c r="L158" s="128" t="n"/>
      <c r="M158" s="129" t="n"/>
      <c r="N158" s="128" t="n"/>
    </row>
    <row r="159" ht="19.35" customHeight="1">
      <c r="A159" s="125" t="n"/>
      <c r="B159" s="130" t="n"/>
      <c r="C159" s="131" t="inlineStr">
        <is>
          <t>оплата труда машинистов (ОТм)</t>
        </is>
      </c>
      <c r="L159" s="128" t="n">
        <v>790.28</v>
      </c>
      <c r="M159" s="129" t="n"/>
      <c r="N159" s="128" t="n">
        <v>56315.36</v>
      </c>
    </row>
    <row r="160" ht="19.35" customHeight="1">
      <c r="A160" s="125" t="n"/>
      <c r="B160" s="126" t="n"/>
      <c r="C160" s="127" t="inlineStr">
        <is>
          <t>Итого ФОТ (справочно)</t>
        </is>
      </c>
      <c r="L160" s="128" t="n">
        <v>5356.33</v>
      </c>
      <c r="M160" s="129" t="n"/>
      <c r="N160" s="128" t="n">
        <v>381692.08</v>
      </c>
    </row>
    <row r="161" ht="19.35" customHeight="1">
      <c r="A161" s="125" t="n"/>
      <c r="B161" s="126" t="n"/>
      <c r="C161" s="127" t="inlineStr">
        <is>
          <t>Итого накладные расходы</t>
        </is>
      </c>
      <c r="L161" s="128" t="n">
        <v>4767.15</v>
      </c>
      <c r="M161" s="129" t="n"/>
      <c r="N161" s="128" t="n">
        <v>339705.96</v>
      </c>
    </row>
    <row r="162" ht="19.35" customHeight="1">
      <c r="A162" s="125" t="n"/>
      <c r="B162" s="126" t="n"/>
      <c r="C162" s="127" t="inlineStr">
        <is>
          <t>Итого сметная прибыль</t>
        </is>
      </c>
      <c r="L162" s="128" t="n">
        <v>2196.1</v>
      </c>
      <c r="M162" s="129" t="n"/>
      <c r="N162" s="128" t="n">
        <v>156493.75</v>
      </c>
    </row>
    <row r="163" ht="19.35" customHeight="1">
      <c r="A163" s="125" t="n"/>
      <c r="B163" s="132" t="n"/>
      <c r="C163" s="133" t="inlineStr">
        <is>
          <t>Итого по разделу</t>
        </is>
      </c>
      <c r="L163" s="123" t="n">
        <v>16048.46</v>
      </c>
      <c r="M163" s="134" t="n"/>
      <c r="N163" s="123" t="n">
        <v>916252.83</v>
      </c>
    </row>
    <row r="164" ht="19.35" customHeight="1">
      <c r="A164" s="125" t="n"/>
      <c r="B164" s="130" t="n"/>
      <c r="C164" s="131" t="inlineStr">
        <is>
          <t>Справочно</t>
        </is>
      </c>
      <c r="L164" s="128" t="n"/>
      <c r="M164" s="129" t="n"/>
      <c r="N164" s="128" t="n"/>
    </row>
    <row r="165" ht="19.35" customHeight="1">
      <c r="A165" s="125" t="n"/>
      <c r="B165" s="126" t="n"/>
      <c r="C165" s="131" t="inlineStr">
        <is>
          <t>затраты труда рабочих</t>
        </is>
      </c>
      <c r="I165" s="135" t="n">
        <v>540.9991199999999</v>
      </c>
      <c r="J165" s="136" t="n"/>
      <c r="K165" s="136" t="n"/>
      <c r="L165" s="129" t="n"/>
      <c r="M165" s="129" t="n"/>
      <c r="N165" s="129" t="n"/>
    </row>
    <row r="166" ht="19.35" customHeight="1">
      <c r="A166" s="125" t="n"/>
      <c r="B166" s="126" t="n"/>
      <c r="C166" s="131" t="inlineStr">
        <is>
          <t>затраты труда машинистов</t>
        </is>
      </c>
      <c r="I166" s="135" t="n">
        <v>58.53828</v>
      </c>
      <c r="J166" s="136" t="n"/>
      <c r="K166" s="136" t="n"/>
      <c r="L166" s="129" t="n"/>
      <c r="M166" s="129" t="n"/>
      <c r="N166" s="129" t="n"/>
    </row>
    <row r="167" ht="19.35" customHeight="1">
      <c r="A167" s="137" t="n"/>
      <c r="B167" s="138" t="n"/>
      <c r="C167" s="139" t="inlineStr">
        <is>
          <t>ВСЕГО по смете</t>
        </is>
      </c>
      <c r="D167" s="140" t="n"/>
      <c r="E167" s="140" t="n"/>
      <c r="F167" s="141" t="n"/>
      <c r="G167" s="141" t="n"/>
      <c r="H167" s="141" t="n"/>
      <c r="I167" s="141" t="n"/>
      <c r="J167" s="141" t="n"/>
      <c r="K167" s="141" t="n"/>
      <c r="L167" s="142" t="n"/>
      <c r="M167" s="141" t="n"/>
      <c r="N167" s="143" t="n"/>
    </row>
    <row r="168" ht="19.35" customHeight="1">
      <c r="A168" s="125" t="n"/>
      <c r="B168" s="132" t="n"/>
      <c r="C168" s="133" t="inlineStr">
        <is>
          <t>Итого по всем разделам</t>
        </is>
      </c>
      <c r="L168" s="123" t="n">
        <v>16048.46</v>
      </c>
      <c r="M168" s="124" t="n"/>
      <c r="N168" s="123" t="n"/>
    </row>
    <row r="169" ht="19.35" customHeight="1">
      <c r="A169" s="125" t="n"/>
      <c r="B169" s="126" t="n"/>
      <c r="C169" s="127" t="inlineStr">
        <is>
          <t>ВСЕГО строительные работы</t>
        </is>
      </c>
      <c r="L169" s="128" t="n">
        <v>16048.46</v>
      </c>
      <c r="M169" s="129" t="n"/>
      <c r="N169" s="128" t="n">
        <v>916252.83</v>
      </c>
    </row>
    <row r="170" ht="19.35" customHeight="1">
      <c r="A170" s="125" t="n"/>
      <c r="B170" s="130" t="n"/>
      <c r="C170" s="131" t="inlineStr">
        <is>
          <t>в том числе</t>
        </is>
      </c>
      <c r="L170" s="128" t="n"/>
      <c r="M170" s="129" t="n"/>
      <c r="N170" s="128" t="n"/>
    </row>
    <row r="171" ht="19.35" customHeight="1">
      <c r="A171" s="125" t="n"/>
      <c r="B171" s="130" t="n"/>
      <c r="C171" s="131" t="inlineStr">
        <is>
          <t>всего прямые затраты</t>
        </is>
      </c>
      <c r="L171" s="128" t="n">
        <v>9085.209999999999</v>
      </c>
      <c r="M171" s="129" t="n"/>
      <c r="N171" s="128" t="n">
        <v>420053.12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- оплата труда (ОТ)</t>
        </is>
      </c>
      <c r="L173" s="128" t="n">
        <v>4566.05</v>
      </c>
      <c r="M173" s="129" t="n"/>
      <c r="N173" s="128" t="n">
        <v>325376.72</v>
      </c>
    </row>
    <row r="174" ht="19.35" customHeight="1">
      <c r="A174" s="125" t="n"/>
      <c r="B174" s="130" t="n"/>
      <c r="C174" s="131" t="inlineStr">
        <is>
          <t>- эксплуатация машин и механизмов</t>
        </is>
      </c>
      <c r="L174" s="128" t="n">
        <v>4519.16</v>
      </c>
      <c r="M174" s="129" t="n"/>
      <c r="N174" s="128" t="n">
        <v>94676.39999999999</v>
      </c>
    </row>
    <row r="175" ht="19.35" customHeight="1">
      <c r="A175" s="125" t="n"/>
      <c r="B175" s="130" t="n"/>
      <c r="C175" s="131" t="inlineStr">
        <is>
          <t>в т.ч. эксплуатация машин и механизмов без учета доплат к оплате труда машинистов</t>
        </is>
      </c>
      <c r="L175" s="128" t="n">
        <v>4519.16</v>
      </c>
      <c r="M175" s="129" t="n"/>
      <c r="N175" s="128" t="n">
        <v>94676.39999999999</v>
      </c>
    </row>
    <row r="176" ht="19.35" customHeight="1">
      <c r="A176" s="125" t="n"/>
      <c r="B176" s="130" t="n"/>
      <c r="C176" s="131" t="inlineStr">
        <is>
          <t>- в т.ч. оплата труда машинистов (ОТм)</t>
        </is>
      </c>
      <c r="L176" s="128" t="n">
        <v>790.28</v>
      </c>
      <c r="M176" s="129" t="n"/>
      <c r="N176" s="128" t="n">
        <v>56315.36</v>
      </c>
    </row>
    <row r="177" ht="19.35" customHeight="1">
      <c r="A177" s="125" t="n"/>
      <c r="B177" s="130" t="n"/>
      <c r="C177" s="131" t="inlineStr">
        <is>
          <t>всего ФОТ (справочно)</t>
        </is>
      </c>
      <c r="L177" s="128" t="n">
        <v>5356.33</v>
      </c>
      <c r="M177" s="129" t="n"/>
      <c r="N177" s="128" t="n">
        <v>381692.08</v>
      </c>
    </row>
    <row r="178" ht="19.35" customHeight="1">
      <c r="A178" s="125" t="n"/>
      <c r="B178" s="130" t="n"/>
      <c r="C178" s="131" t="inlineStr">
        <is>
          <t>всего накладные расходы</t>
        </is>
      </c>
      <c r="L178" s="128" t="n">
        <v>4767.15</v>
      </c>
      <c r="M178" s="129" t="n"/>
      <c r="N178" s="128" t="n">
        <v>339705.96</v>
      </c>
    </row>
    <row r="179" ht="19.35" customHeight="1">
      <c r="A179" s="125" t="n"/>
      <c r="B179" s="130" t="n"/>
      <c r="C179" s="131" t="inlineStr">
        <is>
          <t>всего сметная прибыль</t>
        </is>
      </c>
      <c r="L179" s="128" t="n">
        <v>2196.1</v>
      </c>
      <c r="M179" s="129" t="n"/>
      <c r="N179" s="128" t="n">
        <v>156493.75</v>
      </c>
    </row>
    <row r="180" ht="19.35" customHeight="1">
      <c r="A180" s="125" t="n"/>
      <c r="B180" s="132" t="n"/>
      <c r="C180" s="133" t="inlineStr">
        <is>
          <t>ВСЕГО по смете</t>
        </is>
      </c>
      <c r="L180" s="123" t="n">
        <v>16048.46</v>
      </c>
      <c r="M180" s="124" t="n"/>
      <c r="N180" s="123" t="n">
        <v>916252.83</v>
      </c>
    </row>
    <row r="181" ht="19.35" customHeight="1">
      <c r="A181" s="125" t="n"/>
      <c r="B181" s="130" t="n"/>
      <c r="C181" s="131" t="inlineStr">
        <is>
          <t>Всего прямые затраты</t>
        </is>
      </c>
      <c r="L181" s="128" t="n">
        <v>9085.209999999999</v>
      </c>
      <c r="M181" s="129" t="n"/>
      <c r="N181" s="128" t="n">
        <v>420053.12</v>
      </c>
    </row>
    <row r="182" ht="19.35" customHeight="1">
      <c r="A182" s="125" t="n"/>
      <c r="B182" s="130" t="n"/>
      <c r="C182" s="131" t="inlineStr">
        <is>
          <t>в том числе</t>
        </is>
      </c>
      <c r="L182" s="128" t="n"/>
      <c r="M182" s="129" t="n"/>
      <c r="N182" s="128" t="n"/>
    </row>
    <row r="183" ht="19.35" customHeight="1">
      <c r="A183" s="125" t="n"/>
      <c r="B183" s="130" t="n"/>
      <c r="C183" s="131" t="inlineStr">
        <is>
          <t>- оплата труда рабочих (ОТ)</t>
        </is>
      </c>
      <c r="L183" s="128" t="n">
        <v>4566.05</v>
      </c>
      <c r="M183" s="129" t="n"/>
      <c r="N183" s="128" t="n">
        <v>325376.72</v>
      </c>
    </row>
    <row r="184" ht="19.35" customHeight="1">
      <c r="A184" s="125" t="n"/>
      <c r="B184" s="130" t="n"/>
      <c r="C184" s="131" t="inlineStr">
        <is>
          <t>- эксплуатация машин и механизмов</t>
        </is>
      </c>
      <c r="L184" s="128" t="n">
        <v>4519.16</v>
      </c>
      <c r="M184" s="129" t="n"/>
      <c r="N184" s="128" t="n">
        <v>94676.39999999999</v>
      </c>
    </row>
    <row r="185" ht="19.35" customHeight="1">
      <c r="A185" s="125" t="n"/>
      <c r="B185" s="130" t="n"/>
      <c r="C185" s="131" t="inlineStr">
        <is>
          <t>в т.ч. эксплуатация машин и механизмов без учета доплат к оплате труда машинистов</t>
        </is>
      </c>
      <c r="L185" s="128" t="n">
        <v>4519.16</v>
      </c>
      <c r="M185" s="129" t="n"/>
      <c r="N185" s="128" t="n">
        <v>94676.39999999999</v>
      </c>
    </row>
    <row r="186" ht="19.35" customHeight="1">
      <c r="A186" s="125" t="n"/>
      <c r="B186" s="130" t="n"/>
      <c r="C186" s="131" t="inlineStr">
        <is>
          <t>- в т.ч. оплата труда машинистов (ОТм)</t>
        </is>
      </c>
      <c r="L186" s="128" t="n">
        <v>790.28</v>
      </c>
      <c r="M186" s="129" t="n"/>
      <c r="N186" s="128" t="n">
        <v>56315.36</v>
      </c>
    </row>
    <row r="187" ht="19.35" customHeight="1">
      <c r="A187" s="125" t="n"/>
      <c r="B187" s="130" t="n"/>
      <c r="C187" s="131" t="inlineStr">
        <is>
          <t>Всего ФОТ (справочно)</t>
        </is>
      </c>
      <c r="L187" s="128" t="n">
        <v>5356.33</v>
      </c>
      <c r="M187" s="129" t="n"/>
      <c r="N187" s="128" t="n">
        <v>381692.08</v>
      </c>
    </row>
    <row r="188" ht="19.35" customHeight="1">
      <c r="A188" s="125" t="n"/>
      <c r="B188" s="130" t="n"/>
      <c r="C188" s="131" t="inlineStr">
        <is>
          <t>Всего накладные расходы</t>
        </is>
      </c>
      <c r="L188" s="128" t="n">
        <v>4767.15</v>
      </c>
      <c r="M188" s="129" t="n"/>
      <c r="N188" s="128" t="n">
        <v>339705.96</v>
      </c>
    </row>
    <row r="189" ht="19.35" customHeight="1">
      <c r="A189" s="125" t="n"/>
      <c r="B189" s="130" t="n"/>
      <c r="C189" s="131" t="inlineStr">
        <is>
          <t>Всего сметная прибыль</t>
        </is>
      </c>
      <c r="L189" s="128" t="n">
        <v>2196.1</v>
      </c>
      <c r="M189" s="129" t="n"/>
      <c r="N189" s="128" t="n">
        <v>156493.75</v>
      </c>
    </row>
    <row r="190" ht="19.35" customHeight="1">
      <c r="A190" s="125" t="n"/>
      <c r="B190" s="130" t="n"/>
      <c r="C190" s="131" t="inlineStr">
        <is>
          <t>Справочно</t>
        </is>
      </c>
      <c r="L190" s="128" t="n"/>
      <c r="M190" s="129" t="n"/>
      <c r="N190" s="128" t="n"/>
    </row>
    <row r="191" ht="19.35" customHeight="1">
      <c r="A191" s="125" t="n"/>
      <c r="B191" s="126" t="n"/>
      <c r="C191" s="131" t="inlineStr">
        <is>
          <t>затраты труда рабочих</t>
        </is>
      </c>
      <c r="I191" s="135" t="n">
        <v>540.9991199999999</v>
      </c>
      <c r="J191" s="136" t="n"/>
      <c r="K191" s="136" t="n"/>
      <c r="L191" s="129" t="n"/>
      <c r="M191" s="129" t="n"/>
      <c r="N191" s="129" t="n"/>
    </row>
    <row r="192" ht="19.35" customHeight="1">
      <c r="A192" s="125" t="n"/>
      <c r="B192" s="126" t="n"/>
      <c r="C192" s="131" t="inlineStr">
        <is>
          <t>затраты труда машинистов</t>
        </is>
      </c>
      <c r="I192" s="135" t="n">
        <v>58.53828</v>
      </c>
      <c r="J192" s="136" t="n"/>
      <c r="K192" s="136" t="n"/>
      <c r="L192" s="129" t="n"/>
      <c r="M192" s="129" t="n"/>
      <c r="N192" s="129" t="n"/>
    </row>
    <row r="193" ht="19.35" customHeight="1">
      <c r="A193" s="125" t="n"/>
      <c r="B193" s="144" t="n"/>
      <c r="C193" s="144" t="n"/>
      <c r="D193" s="122" t="n"/>
      <c r="E193" s="122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4" t="n"/>
    </row>
    <row r="194" ht="19.35" customHeight="1">
      <c r="A194" s="145" t="inlineStr">
        <is>
          <t>Составил: ______________________________________/  Григорова И. А. /</t>
        </is>
      </c>
    </row>
    <row r="195" ht="19.35" customHeight="1">
      <c r="A195" s="145" t="n"/>
      <c r="B195" s="145" t="n"/>
      <c r="C195" s="146" t="inlineStr">
        <is>
          <t>должность, подпись (инициалы, фамилия)</t>
        </is>
      </c>
      <c r="G195" s="147" t="n"/>
      <c r="H195" s="147" t="n"/>
      <c r="I195" s="147" t="n"/>
      <c r="J195" s="145" t="n"/>
      <c r="K195" s="145" t="n"/>
      <c r="L195" s="145" t="n"/>
      <c r="M195" s="145" t="n"/>
      <c r="N195" s="145" t="n"/>
    </row>
    <row r="196" ht="19.35" customHeight="1">
      <c r="A196" s="145" t="inlineStr">
        <is>
          <t>Проверил: ______________________________________ /  Черкасов А. В. /</t>
        </is>
      </c>
    </row>
    <row r="197" ht="19.35" customHeight="1">
      <c r="A197" s="4" t="n"/>
      <c r="B197" s="4" t="n"/>
      <c r="C197" s="146" t="inlineStr">
        <is>
          <t>должность, подпись (инициалы, фамилия)</t>
        </is>
      </c>
      <c r="G197" s="147" t="n"/>
      <c r="H197" s="147" t="n"/>
      <c r="I197" s="147" t="n"/>
      <c r="J197" s="4" t="n"/>
      <c r="K197" s="4" t="n"/>
      <c r="L197" s="4" t="n"/>
      <c r="M197" s="4" t="n"/>
      <c r="N197" s="4" t="n"/>
    </row>
  </sheetData>
  <mergeCells count="207">
    <mergeCell ref="C44:E44"/>
    <mergeCell ref="A17:G17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H15:N15"/>
    <mergeCell ref="C51:E51"/>
    <mergeCell ref="C95:E95"/>
    <mergeCell ref="C163:K163"/>
    <mergeCell ref="C60:E60"/>
    <mergeCell ref="C29:G29"/>
    <mergeCell ref="C71:E71"/>
    <mergeCell ref="C123:E123"/>
    <mergeCell ref="C91:E91"/>
    <mergeCell ref="N39:N40"/>
    <mergeCell ref="C158:K158"/>
    <mergeCell ref="C57:E57"/>
    <mergeCell ref="C190:K190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A194:N194"/>
    <mergeCell ref="C175:K175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88:K188"/>
    <mergeCell ref="H14:N14"/>
    <mergeCell ref="C61:E61"/>
    <mergeCell ref="C70:E70"/>
    <mergeCell ref="C48:E48"/>
    <mergeCell ref="C181:K181"/>
    <mergeCell ref="C106:E106"/>
    <mergeCell ref="C81:E81"/>
    <mergeCell ref="C125:E125"/>
    <mergeCell ref="C174:K174"/>
    <mergeCell ref="A21:N21"/>
    <mergeCell ref="C131:E131"/>
    <mergeCell ref="C155:K155"/>
    <mergeCell ref="C87:E87"/>
    <mergeCell ref="C145:E145"/>
    <mergeCell ref="C189:K189"/>
    <mergeCell ref="F4:N4"/>
    <mergeCell ref="C179:K179"/>
    <mergeCell ref="C157:K157"/>
    <mergeCell ref="C151:K151"/>
    <mergeCell ref="C89:E89"/>
    <mergeCell ref="C104:E104"/>
    <mergeCell ref="C116:E116"/>
    <mergeCell ref="C160:K160"/>
    <mergeCell ref="C191:H19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83:K183"/>
    <mergeCell ref="C117:E117"/>
    <mergeCell ref="C55:E55"/>
    <mergeCell ref="A24:N24"/>
    <mergeCell ref="L32:M32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A196:N196"/>
    <mergeCell ref="C144:E144"/>
    <mergeCell ref="C122:E122"/>
    <mergeCell ref="C67:E67"/>
    <mergeCell ref="C165:H165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62:E62"/>
    <mergeCell ref="C166:H166"/>
    <mergeCell ref="C98:E98"/>
    <mergeCell ref="A18:G18"/>
    <mergeCell ref="C107:E107"/>
    <mergeCell ref="C156:K156"/>
    <mergeCell ref="A20:N20"/>
    <mergeCell ref="C28:G28"/>
    <mergeCell ref="C64:E64"/>
    <mergeCell ref="C147:E147"/>
    <mergeCell ref="F3:N3"/>
    <mergeCell ref="J8:N8"/>
    <mergeCell ref="C54:E54"/>
    <mergeCell ref="C39:E40"/>
    <mergeCell ref="C137:E137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2:H192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95:F195"/>
    <mergeCell ref="A15:G15"/>
    <mergeCell ref="C82:E82"/>
    <mergeCell ref="C159:K159"/>
    <mergeCell ref="C153:K153"/>
    <mergeCell ref="C149:E149"/>
    <mergeCell ref="A10:C10"/>
    <mergeCell ref="C66:E66"/>
    <mergeCell ref="C197:F197"/>
    <mergeCell ref="C53:E53"/>
    <mergeCell ref="C102:E102"/>
    <mergeCell ref="C161:K161"/>
    <mergeCell ref="C186:K186"/>
    <mergeCell ref="C111:E111"/>
    <mergeCell ref="A9:C9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66" min="0" max="16383" man="1"/>
  </rowBreaks>
</worksheet>
</file>

<file path=xl/worksheets/sheet34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02-33-32</t>
        </is>
      </c>
    </row>
    <row r="25" ht="19.35" customHeight="1">
      <c r="A25" s="56" t="inlineStr">
        <is>
          <t>33 ВЛ 500 кВ Зейская ГЭС - Амурская №2.  Шимановский р-он Береинский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47.12</v>
      </c>
      <c r="M31" s="65" t="n">
        <v>0.66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108.37</v>
      </c>
      <c r="E32" s="72" t="inlineStr">
        <is>
          <t>(</t>
        </is>
      </c>
      <c r="F32" s="71" t="n">
        <v>1.52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78.77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108.37</v>
      </c>
      <c r="E34" s="72" t="inlineStr">
        <is>
          <t>(</t>
        </is>
      </c>
      <c r="F34" s="78" t="n">
        <v>1.52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612-626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1.75</v>
      </c>
      <c r="H44" s="95" t="n">
        <v>1</v>
      </c>
      <c r="I44" s="115" t="n">
        <v>1.75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188.65</v>
      </c>
      <c r="M46" s="101" t="n">
        <v>71.26000000000001</v>
      </c>
      <c r="N46" s="103" t="n">
        <v>13443.2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8" t="n">
        <v>22.512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188.65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1" t="n">
        <v>188.65</v>
      </c>
      <c r="M49" s="100" t="n"/>
      <c r="N49" s="103" t="n">
        <v>13443.2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167.9</v>
      </c>
      <c r="M50" s="100" t="n"/>
      <c r="N50" s="112" t="n">
        <v>11964.45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77.34999999999999</v>
      </c>
      <c r="M51" s="100" t="n"/>
      <c r="N51" s="103" t="n">
        <v>5511.71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5" t="n">
        <v>433.9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0.92</v>
      </c>
      <c r="H53" s="95" t="n">
        <v>1</v>
      </c>
      <c r="I53" s="115" t="n">
        <v>0.92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285.69</v>
      </c>
      <c r="M55" s="101" t="n">
        <v>71.26000000000001</v>
      </c>
      <c r="N55" s="103" t="n">
        <v>20358.27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6" t="n">
        <v>34.09152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285.69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1" t="n">
        <v>285.69</v>
      </c>
      <c r="M58" s="100" t="n"/>
      <c r="N58" s="103" t="n">
        <v>20358.27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254.26</v>
      </c>
      <c r="M59" s="100" t="n"/>
      <c r="N59" s="112" t="n">
        <v>18118.86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117.13</v>
      </c>
      <c r="M60" s="100" t="n"/>
      <c r="N60" s="103" t="n">
        <v>8346.889999999999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5" t="n">
        <v>657.08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0.31</v>
      </c>
      <c r="H62" s="95" t="n">
        <v>1</v>
      </c>
      <c r="I62" s="115" t="n">
        <v>0.31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120.95</v>
      </c>
      <c r="M64" s="101" t="n">
        <v>71.26000000000001</v>
      </c>
      <c r="N64" s="103" t="n">
        <v>8618.9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9" t="n">
        <v>14.4336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120.95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120.95</v>
      </c>
      <c r="M67" s="100" t="n"/>
      <c r="N67" s="103" t="n">
        <v>8618.9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107.65</v>
      </c>
      <c r="M68" s="100" t="n"/>
      <c r="N68" s="112" t="n">
        <v>7670.82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49.59</v>
      </c>
      <c r="M69" s="100" t="n"/>
      <c r="N69" s="103" t="n">
        <v>3533.75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5" t="n">
        <v>278.19</v>
      </c>
      <c r="M70" s="113" t="n"/>
      <c r="N70" s="94" t="n"/>
    </row>
    <row r="71" ht="42" customHeight="1">
      <c r="A71" s="87" t="inlineStr">
        <is>
          <t>4</t>
        </is>
      </c>
      <c r="B71" s="91" t="inlineStr">
        <is>
          <t>ФЕР01-02-101-07</t>
        </is>
      </c>
      <c r="C71" s="92" t="inlineStr">
        <is>
          <t>Разделка древесины мягких пород, полученной от валки леса, диаметр стволов: более 32 см</t>
        </is>
      </c>
      <c r="D71" s="88" t="n"/>
      <c r="E71" s="88" t="n"/>
      <c r="F71" s="93" t="inlineStr">
        <is>
          <t>100 деревьев</t>
        </is>
      </c>
      <c r="G71" s="94" t="n">
        <v>0.1</v>
      </c>
      <c r="H71" s="95" t="n">
        <v>1</v>
      </c>
      <c r="I71" s="150" t="n">
        <v>0.1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686.67</v>
      </c>
      <c r="K73" s="148" t="n">
        <v>0.96</v>
      </c>
      <c r="L73" s="101" t="n">
        <v>65.92</v>
      </c>
      <c r="M73" s="101" t="n">
        <v>71.26000000000001</v>
      </c>
      <c r="N73" s="103" t="n">
        <v>4697.46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80.5</v>
      </c>
      <c r="H74" s="148" t="n">
        <v>0.96</v>
      </c>
      <c r="I74" s="118" t="n">
        <v>7.728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686.67</v>
      </c>
      <c r="K75" s="100" t="n"/>
      <c r="L75" s="101" t="n">
        <v>65.92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1" t="n">
        <v>65.92</v>
      </c>
      <c r="M76" s="100" t="n"/>
      <c r="N76" s="103" t="n">
        <v>4697.46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58.67</v>
      </c>
      <c r="M77" s="100" t="n"/>
      <c r="N77" s="112" t="n">
        <v>4180.74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27.03</v>
      </c>
      <c r="M78" s="100" t="n"/>
      <c r="N78" s="103" t="n">
        <v>1925.96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5" t="n">
        <v>151.62</v>
      </c>
      <c r="M79" s="113" t="n"/>
      <c r="N79" s="94" t="n"/>
    </row>
    <row r="80" ht="19.35" customHeight="1">
      <c r="A80" s="121" t="n"/>
      <c r="B80" s="121" t="n"/>
      <c r="C80" s="122" t="inlineStr">
        <is>
          <t>Итого по разделу 1. Вырубка просеки</t>
        </is>
      </c>
      <c r="L80" s="123" t="n">
        <v>1520.79</v>
      </c>
      <c r="M80" s="121" t="n"/>
      <c r="N80" s="124" t="n"/>
    </row>
    <row r="81" ht="19.35" customHeight="1">
      <c r="A81" s="125" t="n"/>
      <c r="B81" s="126" t="n"/>
      <c r="C81" s="127" t="inlineStr">
        <is>
          <t>Итого прямые затраты по разделу</t>
        </is>
      </c>
      <c r="L81" s="128" t="n">
        <v>661.21</v>
      </c>
      <c r="M81" s="129" t="n"/>
      <c r="N81" s="128" t="n">
        <v>47117.83</v>
      </c>
    </row>
    <row r="82" ht="19.35" customHeight="1">
      <c r="A82" s="125" t="n"/>
      <c r="B82" s="126" t="n"/>
      <c r="C82" s="127" t="inlineStr">
        <is>
          <t>в том числе</t>
        </is>
      </c>
      <c r="L82" s="128" t="n"/>
      <c r="M82" s="129" t="n"/>
      <c r="N82" s="128" t="n"/>
    </row>
    <row r="83" ht="19.35" customHeight="1">
      <c r="A83" s="125" t="n"/>
      <c r="B83" s="126" t="n"/>
      <c r="C83" s="127" t="inlineStr">
        <is>
          <t>- оплата труда (ОТ)</t>
        </is>
      </c>
      <c r="L83" s="128" t="n">
        <v>661.21</v>
      </c>
      <c r="M83" s="129" t="n"/>
      <c r="N83" s="128" t="n">
        <v>47117.83</v>
      </c>
    </row>
    <row r="84" ht="19.35" customHeight="1">
      <c r="A84" s="125" t="n"/>
      <c r="B84" s="126" t="n"/>
      <c r="C84" s="127" t="inlineStr">
        <is>
          <t>- эксплуатация машин и механизмов</t>
        </is>
      </c>
      <c r="L84" s="128" t="n">
        <v>0</v>
      </c>
      <c r="M84" s="129" t="n"/>
      <c r="N84" s="128" t="n">
        <v>0</v>
      </c>
    </row>
    <row r="85" ht="19.35" customHeight="1">
      <c r="A85" s="125" t="n"/>
      <c r="B85" s="130" t="n"/>
      <c r="C85" s="131" t="inlineStr">
        <is>
          <t>в том числе</t>
        </is>
      </c>
      <c r="L85" s="128" t="n"/>
      <c r="M85" s="129" t="n"/>
      <c r="N85" s="128" t="n"/>
    </row>
    <row r="86" ht="19.35" customHeight="1">
      <c r="A86" s="125" t="n"/>
      <c r="B86" s="130" t="n"/>
      <c r="C86" s="131" t="inlineStr">
        <is>
          <t>эксплуатация машин и механизмов без учета доплат к оплате труда машинистов</t>
        </is>
      </c>
      <c r="L86" s="128" t="n">
        <v>0</v>
      </c>
      <c r="M86" s="129" t="n"/>
      <c r="N86" s="128" t="n">
        <v>0</v>
      </c>
    </row>
    <row r="87" ht="19.35" customHeight="1">
      <c r="A87" s="125" t="n"/>
      <c r="B87" s="130" t="n"/>
      <c r="C87" s="131" t="inlineStr">
        <is>
          <t>в том числе</t>
        </is>
      </c>
      <c r="L87" s="128" t="n"/>
      <c r="M87" s="129" t="n"/>
      <c r="N87" s="128" t="n"/>
    </row>
    <row r="88" ht="19.35" customHeight="1">
      <c r="A88" s="125" t="n"/>
      <c r="B88" s="130" t="n"/>
      <c r="C88" s="131" t="inlineStr">
        <is>
          <t>оплата труда машинистов (ОТм)</t>
        </is>
      </c>
      <c r="L88" s="128" t="n">
        <v>0</v>
      </c>
      <c r="M88" s="129" t="n"/>
      <c r="N88" s="128" t="n">
        <v>0</v>
      </c>
    </row>
    <row r="89" ht="19.35" customHeight="1">
      <c r="A89" s="125" t="n"/>
      <c r="B89" s="126" t="n"/>
      <c r="C89" s="127" t="inlineStr">
        <is>
          <t>Итого ФОТ (справочно)</t>
        </is>
      </c>
      <c r="L89" s="128" t="n">
        <v>661.21</v>
      </c>
      <c r="M89" s="129" t="n"/>
      <c r="N89" s="128" t="n">
        <v>47117.83</v>
      </c>
    </row>
    <row r="90" ht="19.35" customHeight="1">
      <c r="A90" s="125" t="n"/>
      <c r="B90" s="126" t="n"/>
      <c r="C90" s="127" t="inlineStr">
        <is>
          <t>Итого накладные расходы</t>
        </is>
      </c>
      <c r="L90" s="128" t="n">
        <v>588.48</v>
      </c>
      <c r="M90" s="129" t="n"/>
      <c r="N90" s="128" t="n">
        <v>41934.87</v>
      </c>
    </row>
    <row r="91" ht="19.35" customHeight="1">
      <c r="A91" s="125" t="n"/>
      <c r="B91" s="126" t="n"/>
      <c r="C91" s="127" t="inlineStr">
        <is>
          <t>Итого сметная прибыль</t>
        </is>
      </c>
      <c r="L91" s="128" t="n">
        <v>271.1</v>
      </c>
      <c r="M91" s="129" t="n"/>
      <c r="N91" s="128" t="n">
        <v>19318.31</v>
      </c>
    </row>
    <row r="92" ht="19.35" customHeight="1">
      <c r="A92" s="125" t="n"/>
      <c r="B92" s="132" t="n"/>
      <c r="C92" s="133" t="inlineStr">
        <is>
          <t>Итого по разделу</t>
        </is>
      </c>
      <c r="L92" s="123" t="n">
        <v>1520.79</v>
      </c>
      <c r="M92" s="134" t="n"/>
      <c r="N92" s="123" t="n">
        <v>108371.01</v>
      </c>
    </row>
    <row r="93" ht="19.35" customHeight="1">
      <c r="A93" s="125" t="n"/>
      <c r="B93" s="130" t="n"/>
      <c r="C93" s="131" t="inlineStr">
        <is>
          <t>Справочно</t>
        </is>
      </c>
      <c r="L93" s="128" t="n"/>
      <c r="M93" s="129" t="n"/>
      <c r="N93" s="128" t="n"/>
    </row>
    <row r="94" ht="19.35" customHeight="1">
      <c r="A94" s="125" t="n"/>
      <c r="B94" s="126" t="n"/>
      <c r="C94" s="131" t="inlineStr">
        <is>
          <t>затраты труда рабочих</t>
        </is>
      </c>
      <c r="I94" s="135" t="n">
        <v>78.76512</v>
      </c>
      <c r="J94" s="136" t="n"/>
      <c r="K94" s="136" t="n"/>
      <c r="L94" s="129" t="n"/>
      <c r="M94" s="129" t="n"/>
      <c r="N94" s="129" t="n"/>
    </row>
    <row r="95" ht="19.35" customHeight="1">
      <c r="A95" s="125" t="n"/>
      <c r="B95" s="126" t="n"/>
      <c r="C95" s="131" t="inlineStr">
        <is>
          <t>затраты труда машинистов</t>
        </is>
      </c>
      <c r="I95" s="135" t="n">
        <v>0</v>
      </c>
      <c r="J95" s="136" t="n"/>
      <c r="K95" s="136" t="n"/>
      <c r="L95" s="129" t="n"/>
      <c r="M95" s="129" t="n"/>
      <c r="N95" s="129" t="n"/>
    </row>
    <row r="96" ht="19.35" customHeight="1">
      <c r="A96" s="137" t="n"/>
      <c r="B96" s="138" t="n"/>
      <c r="C96" s="139" t="inlineStr">
        <is>
          <t>ВСЕГО по смете</t>
        </is>
      </c>
      <c r="D96" s="140" t="n"/>
      <c r="E96" s="140" t="n"/>
      <c r="F96" s="141" t="n"/>
      <c r="G96" s="141" t="n"/>
      <c r="H96" s="141" t="n"/>
      <c r="I96" s="141" t="n"/>
      <c r="J96" s="141" t="n"/>
      <c r="K96" s="141" t="n"/>
      <c r="L96" s="142" t="n"/>
      <c r="M96" s="141" t="n"/>
      <c r="N96" s="143" t="n"/>
    </row>
    <row r="97" ht="19.35" customHeight="1">
      <c r="A97" s="125" t="n"/>
      <c r="B97" s="132" t="n"/>
      <c r="C97" s="133" t="inlineStr">
        <is>
          <t>Итого по всем разделам</t>
        </is>
      </c>
      <c r="L97" s="123" t="n">
        <v>1520.79</v>
      </c>
      <c r="M97" s="124" t="n"/>
      <c r="N97" s="123" t="n"/>
    </row>
    <row r="98" ht="19.35" customHeight="1">
      <c r="A98" s="125" t="n"/>
      <c r="B98" s="126" t="n"/>
      <c r="C98" s="127" t="inlineStr">
        <is>
          <t>ВСЕГО строительные работы</t>
        </is>
      </c>
      <c r="L98" s="128" t="n">
        <v>1520.79</v>
      </c>
      <c r="M98" s="129" t="n"/>
      <c r="N98" s="128" t="n">
        <v>108371.01</v>
      </c>
    </row>
    <row r="99" ht="19.35" customHeight="1">
      <c r="A99" s="125" t="n"/>
      <c r="B99" s="130" t="n"/>
      <c r="C99" s="131" t="inlineStr">
        <is>
          <t>в том числе</t>
        </is>
      </c>
      <c r="L99" s="128" t="n"/>
      <c r="M99" s="129" t="n"/>
      <c r="N99" s="128" t="n"/>
    </row>
    <row r="100" ht="19.35" customHeight="1">
      <c r="A100" s="125" t="n"/>
      <c r="B100" s="130" t="n"/>
      <c r="C100" s="131" t="inlineStr">
        <is>
          <t>всего прямые затраты</t>
        </is>
      </c>
      <c r="L100" s="128" t="n">
        <v>661.21</v>
      </c>
      <c r="M100" s="129" t="n"/>
      <c r="N100" s="128" t="n">
        <v>47117.83</v>
      </c>
    </row>
    <row r="101" ht="19.35" customHeight="1">
      <c r="A101" s="125" t="n"/>
      <c r="B101" s="130" t="n"/>
      <c r="C101" s="131" t="inlineStr">
        <is>
          <t>в том числе</t>
        </is>
      </c>
      <c r="L101" s="128" t="n"/>
      <c r="M101" s="129" t="n"/>
      <c r="N101" s="128" t="n"/>
    </row>
    <row r="102" ht="19.35" customHeight="1">
      <c r="A102" s="125" t="n"/>
      <c r="B102" s="130" t="n"/>
      <c r="C102" s="131" t="inlineStr">
        <is>
          <t>- оплата труда (ОТ)</t>
        </is>
      </c>
      <c r="L102" s="128" t="n">
        <v>661.21</v>
      </c>
      <c r="M102" s="129" t="n"/>
      <c r="N102" s="128" t="n">
        <v>47117.83</v>
      </c>
    </row>
    <row r="103" ht="19.35" customHeight="1">
      <c r="A103" s="125" t="n"/>
      <c r="B103" s="130" t="n"/>
      <c r="C103" s="131" t="inlineStr">
        <is>
          <t>- эксплуатация машин и механизмов</t>
        </is>
      </c>
      <c r="L103" s="128" t="n">
        <v>0</v>
      </c>
      <c r="M103" s="129" t="n"/>
      <c r="N103" s="128" t="n">
        <v>0</v>
      </c>
    </row>
    <row r="104" ht="19.35" customHeight="1">
      <c r="A104" s="125" t="n"/>
      <c r="B104" s="130" t="n"/>
      <c r="C104" s="131" t="inlineStr">
        <is>
          <t>в т.ч. 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- в т.ч. оплата труда машинистов (ОТм)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всего ФОТ (справочно)</t>
        </is>
      </c>
      <c r="L106" s="128" t="n">
        <v>661.21</v>
      </c>
      <c r="M106" s="129" t="n"/>
      <c r="N106" s="128" t="n">
        <v>47117.83</v>
      </c>
    </row>
    <row r="107" ht="19.35" customHeight="1">
      <c r="A107" s="125" t="n"/>
      <c r="B107" s="130" t="n"/>
      <c r="C107" s="131" t="inlineStr">
        <is>
          <t>всего накладные расходы</t>
        </is>
      </c>
      <c r="L107" s="128" t="n">
        <v>588.48</v>
      </c>
      <c r="M107" s="129" t="n"/>
      <c r="N107" s="128" t="n">
        <v>41934.87</v>
      </c>
    </row>
    <row r="108" ht="19.35" customHeight="1">
      <c r="A108" s="125" t="n"/>
      <c r="B108" s="130" t="n"/>
      <c r="C108" s="131" t="inlineStr">
        <is>
          <t>всего сметная прибыль</t>
        </is>
      </c>
      <c r="L108" s="128" t="n">
        <v>271.1</v>
      </c>
      <c r="M108" s="129" t="n"/>
      <c r="N108" s="128" t="n">
        <v>19318.31</v>
      </c>
    </row>
    <row r="109" ht="19.35" customHeight="1">
      <c r="A109" s="125" t="n"/>
      <c r="B109" s="132" t="n"/>
      <c r="C109" s="133" t="inlineStr">
        <is>
          <t>ВСЕГО по смете</t>
        </is>
      </c>
      <c r="L109" s="123" t="n">
        <v>1520.79</v>
      </c>
      <c r="M109" s="124" t="n"/>
      <c r="N109" s="123" t="n">
        <v>108371.01</v>
      </c>
    </row>
    <row r="110" ht="19.35" customHeight="1">
      <c r="A110" s="125" t="n"/>
      <c r="B110" s="130" t="n"/>
      <c r="C110" s="131" t="inlineStr">
        <is>
          <t>Всего прямые затраты</t>
        </is>
      </c>
      <c r="L110" s="128" t="n">
        <v>661.21</v>
      </c>
      <c r="M110" s="129" t="n"/>
      <c r="N110" s="128" t="n">
        <v>47117.83</v>
      </c>
    </row>
    <row r="111" ht="19.35" customHeight="1">
      <c r="A111" s="125" t="n"/>
      <c r="B111" s="130" t="n"/>
      <c r="C111" s="131" t="inlineStr">
        <is>
          <t>в том числе</t>
        </is>
      </c>
      <c r="L111" s="128" t="n"/>
      <c r="M111" s="129" t="n"/>
      <c r="N111" s="128" t="n"/>
    </row>
    <row r="112" ht="19.35" customHeight="1">
      <c r="A112" s="125" t="n"/>
      <c r="B112" s="130" t="n"/>
      <c r="C112" s="131" t="inlineStr">
        <is>
          <t>- оплата труда рабочих (ОТ)</t>
        </is>
      </c>
      <c r="L112" s="128" t="n">
        <v>661.21</v>
      </c>
      <c r="M112" s="129" t="n"/>
      <c r="N112" s="128" t="n">
        <v>47117.83</v>
      </c>
    </row>
    <row r="113" ht="19.35" customHeight="1">
      <c r="A113" s="125" t="n"/>
      <c r="B113" s="130" t="n"/>
      <c r="C113" s="131" t="inlineStr">
        <is>
          <t>- эксплуатация машин и механизмов</t>
        </is>
      </c>
      <c r="L113" s="128" t="n">
        <v>0</v>
      </c>
      <c r="M113" s="129" t="n"/>
      <c r="N113" s="128" t="n">
        <v>0</v>
      </c>
    </row>
    <row r="114" ht="19.35" customHeight="1">
      <c r="A114" s="125" t="n"/>
      <c r="B114" s="130" t="n"/>
      <c r="C114" s="131" t="inlineStr">
        <is>
          <t>в т.ч. эксплуатация машин и механизмов без учета доплат к оплате труда машинистов</t>
        </is>
      </c>
      <c r="L114" s="128" t="n">
        <v>0</v>
      </c>
      <c r="M114" s="129" t="n"/>
      <c r="N114" s="128" t="n">
        <v>0</v>
      </c>
    </row>
    <row r="115" ht="19.35" customHeight="1">
      <c r="A115" s="125" t="n"/>
      <c r="B115" s="130" t="n"/>
      <c r="C115" s="131" t="inlineStr">
        <is>
          <t>- в т.ч. оплата труда машинистов (ОТм)</t>
        </is>
      </c>
      <c r="L115" s="128" t="n">
        <v>0</v>
      </c>
      <c r="M115" s="129" t="n"/>
      <c r="N115" s="128" t="n">
        <v>0</v>
      </c>
    </row>
    <row r="116" ht="19.35" customHeight="1">
      <c r="A116" s="125" t="n"/>
      <c r="B116" s="130" t="n"/>
      <c r="C116" s="131" t="inlineStr">
        <is>
          <t>Всего ФОТ (справочно)</t>
        </is>
      </c>
      <c r="L116" s="128" t="n">
        <v>661.21</v>
      </c>
      <c r="M116" s="129" t="n"/>
      <c r="N116" s="128" t="n">
        <v>47117.83</v>
      </c>
    </row>
    <row r="117" ht="19.35" customHeight="1">
      <c r="A117" s="125" t="n"/>
      <c r="B117" s="130" t="n"/>
      <c r="C117" s="131" t="inlineStr">
        <is>
          <t>Всего накладные расходы</t>
        </is>
      </c>
      <c r="L117" s="128" t="n">
        <v>588.48</v>
      </c>
      <c r="M117" s="129" t="n"/>
      <c r="N117" s="128" t="n">
        <v>41934.87</v>
      </c>
    </row>
    <row r="118" ht="19.35" customHeight="1">
      <c r="A118" s="125" t="n"/>
      <c r="B118" s="130" t="n"/>
      <c r="C118" s="131" t="inlineStr">
        <is>
          <t>Всего сметная прибыль</t>
        </is>
      </c>
      <c r="L118" s="128" t="n">
        <v>271.1</v>
      </c>
      <c r="M118" s="129" t="n"/>
      <c r="N118" s="128" t="n">
        <v>19318.31</v>
      </c>
    </row>
    <row r="119" ht="19.35" customHeight="1">
      <c r="A119" s="125" t="n"/>
      <c r="B119" s="130" t="n"/>
      <c r="C119" s="131" t="inlineStr">
        <is>
          <t>Справочно</t>
        </is>
      </c>
      <c r="L119" s="128" t="n"/>
      <c r="M119" s="129" t="n"/>
      <c r="N119" s="128" t="n"/>
    </row>
    <row r="120" ht="19.35" customHeight="1">
      <c r="A120" s="125" t="n"/>
      <c r="B120" s="126" t="n"/>
      <c r="C120" s="131" t="inlineStr">
        <is>
          <t>затраты труда рабочих</t>
        </is>
      </c>
      <c r="I120" s="135" t="n">
        <v>78.76512</v>
      </c>
      <c r="J120" s="136" t="n"/>
      <c r="K120" s="136" t="n"/>
      <c r="L120" s="129" t="n"/>
      <c r="M120" s="129" t="n"/>
      <c r="N120" s="129" t="n"/>
    </row>
    <row r="121" ht="19.35" customHeight="1">
      <c r="A121" s="125" t="n"/>
      <c r="B121" s="126" t="n"/>
      <c r="C121" s="131" t="inlineStr">
        <is>
          <t>затраты труда машинистов</t>
        </is>
      </c>
      <c r="I121" s="135" t="n">
        <v>0</v>
      </c>
      <c r="J121" s="136" t="n"/>
      <c r="K121" s="136" t="n"/>
      <c r="L121" s="129" t="n"/>
      <c r="M121" s="129" t="n"/>
      <c r="N121" s="129" t="n"/>
    </row>
    <row r="122" ht="19.35" customHeight="1">
      <c r="A122" s="125" t="n"/>
      <c r="B122" s="144" t="n"/>
      <c r="C122" s="144" t="n"/>
      <c r="D122" s="122" t="n"/>
      <c r="E122" s="122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</row>
    <row r="123" ht="19.35" customHeight="1">
      <c r="A123" s="145" t="inlineStr">
        <is>
          <t>Составил: ______________________________________/  Григорова И. А. /</t>
        </is>
      </c>
    </row>
    <row r="124" ht="19.35" customHeight="1">
      <c r="A124" s="145" t="n"/>
      <c r="B124" s="145" t="n"/>
      <c r="C124" s="146" t="inlineStr">
        <is>
          <t>должность, подпись (инициалы, фамилия)</t>
        </is>
      </c>
      <c r="G124" s="147" t="n"/>
      <c r="H124" s="147" t="n"/>
      <c r="I124" s="147" t="n"/>
      <c r="J124" s="145" t="n"/>
      <c r="K124" s="145" t="n"/>
      <c r="L124" s="145" t="n"/>
      <c r="M124" s="145" t="n"/>
      <c r="N124" s="145" t="n"/>
    </row>
    <row r="125" ht="19.35" customHeight="1">
      <c r="A125" s="145" t="inlineStr">
        <is>
          <t>Проверил: ______________________________________ /  Черкасов А. В. /</t>
        </is>
      </c>
    </row>
    <row r="126" ht="19.35" customHeight="1">
      <c r="A126" s="4" t="n"/>
      <c r="B126" s="4" t="n"/>
      <c r="C126" s="146" t="inlineStr">
        <is>
          <t>должность, подпись (инициалы, фамилия)</t>
        </is>
      </c>
      <c r="G126" s="147" t="n"/>
      <c r="H126" s="147" t="n"/>
      <c r="I126" s="147" t="n"/>
      <c r="J126" s="4" t="n"/>
      <c r="K126" s="4" t="n"/>
      <c r="L126" s="4" t="n"/>
      <c r="M126" s="4" t="n"/>
      <c r="N126" s="4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xl/worksheets/sheet35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02-33-33</t>
        </is>
      </c>
    </row>
    <row r="25" ht="19.35" customHeight="1">
      <c r="A25" s="56" t="inlineStr">
        <is>
          <t>33 ВЛ 500 кВ Зейская ГЭС - Амурская №2.  Шимановский р-он Новогеоргиевский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50.38</v>
      </c>
      <c r="M31" s="65" t="n">
        <v>0.71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140.99</v>
      </c>
      <c r="E32" s="72" t="inlineStr">
        <is>
          <t>(</t>
        </is>
      </c>
      <c r="F32" s="71" t="n">
        <v>2.46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83.70999999999999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8.76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140.99</v>
      </c>
      <c r="E34" s="72" t="inlineStr">
        <is>
          <t>(</t>
        </is>
      </c>
      <c r="F34" s="78" t="n">
        <v>2.46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12</v>
      </c>
      <c r="H44" s="95" t="n">
        <v>1</v>
      </c>
      <c r="I44" s="95" t="n">
        <v>12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1" t="n">
        <v>544.1799999999999</v>
      </c>
      <c r="M45" s="101" t="n">
        <v>71.26000000000001</v>
      </c>
      <c r="N45" s="103" t="n">
        <v>38778.27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18" t="n">
        <v>63.792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1" t="n">
        <v>544.1799999999999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1" t="n">
        <v>544.1799999999999</v>
      </c>
      <c r="M48" s="100" t="n"/>
      <c r="N48" s="103" t="n">
        <v>38778.27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1" t="n">
        <v>484.32</v>
      </c>
      <c r="M49" s="100" t="n"/>
      <c r="N49" s="112" t="n">
        <v>34512.66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1" t="n">
        <v>223.11</v>
      </c>
      <c r="M50" s="100" t="n"/>
      <c r="N50" s="103" t="n">
        <v>15899.09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1251.61</v>
      </c>
      <c r="M51" s="113" t="n"/>
      <c r="N51" s="94" t="n"/>
    </row>
    <row r="52" ht="19.35" customHeight="1">
      <c r="A52" s="149" t="inlineStr">
        <is>
          <t>Пролет 636-659, 722-749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0.2</v>
      </c>
      <c r="H53" s="95" t="n">
        <v>1</v>
      </c>
      <c r="I53" s="150" t="n">
        <v>0.2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11.75</v>
      </c>
      <c r="M54" s="101" t="n">
        <v>71.26000000000001</v>
      </c>
      <c r="N54" s="101" t="n">
        <v>837.3099999999999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9" t="n">
        <v>1.2504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11.75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11.75</v>
      </c>
      <c r="M57" s="100" t="n"/>
      <c r="N57" s="101" t="n">
        <v>837.3099999999999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10.46</v>
      </c>
      <c r="M58" s="100" t="n"/>
      <c r="N58" s="151" t="n">
        <v>745.21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4.82</v>
      </c>
      <c r="M59" s="100" t="n"/>
      <c r="N59" s="101" t="n">
        <v>343.3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5" t="n">
        <v>27.03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0.09</v>
      </c>
      <c r="H61" s="95" t="n">
        <v>1</v>
      </c>
      <c r="I61" s="115" t="n">
        <v>0.09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10.25</v>
      </c>
      <c r="M62" s="101" t="n">
        <v>71.26000000000001</v>
      </c>
      <c r="N62" s="101" t="n">
        <v>730.42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1.0908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10.25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10.25</v>
      </c>
      <c r="M65" s="100" t="n"/>
      <c r="N65" s="101" t="n">
        <v>730.42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9.119999999999999</v>
      </c>
      <c r="M66" s="100" t="n"/>
      <c r="N66" s="151" t="n">
        <v>650.0700000000001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4.2</v>
      </c>
      <c r="M67" s="100" t="n"/>
      <c r="N67" s="101" t="n">
        <v>299.47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5" t="n">
        <v>23.57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0.04</v>
      </c>
      <c r="H69" s="95" t="n">
        <v>1</v>
      </c>
      <c r="I69" s="115" t="n">
        <v>0.04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6.05</v>
      </c>
      <c r="M70" s="101" t="n">
        <v>71.26000000000001</v>
      </c>
      <c r="N70" s="101" t="n">
        <v>431.12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9" t="n">
        <v>0.6432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6.05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6.05</v>
      </c>
      <c r="M73" s="100" t="n"/>
      <c r="N73" s="101" t="n">
        <v>431.12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5.38</v>
      </c>
      <c r="M74" s="100" t="n"/>
      <c r="N74" s="151" t="n">
        <v>383.7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2.48</v>
      </c>
      <c r="M75" s="100" t="n"/>
      <c r="N75" s="101" t="n">
        <v>176.76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13.91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88" t="n"/>
      <c r="E77" s="88" t="n"/>
      <c r="F77" s="93" t="inlineStr">
        <is>
          <t>100 шт</t>
        </is>
      </c>
      <c r="G77" s="94" t="n">
        <v>0.12</v>
      </c>
      <c r="H77" s="95" t="n">
        <v>1</v>
      </c>
      <c r="I77" s="115" t="n">
        <v>0.12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59.22</v>
      </c>
      <c r="K78" s="102" t="n">
        <v>1.2</v>
      </c>
      <c r="L78" s="101" t="n">
        <v>8.529999999999999</v>
      </c>
      <c r="M78" s="101" t="n">
        <v>71.26000000000001</v>
      </c>
      <c r="N78" s="101" t="n">
        <v>607.85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6.3</v>
      </c>
      <c r="H79" s="102" t="n">
        <v>1.2</v>
      </c>
      <c r="I79" s="119" t="n">
        <v>0.9072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8.529999999999999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8.529999999999999</v>
      </c>
      <c r="M81" s="100" t="n"/>
      <c r="N81" s="101" t="n">
        <v>607.85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7.59</v>
      </c>
      <c r="M82" s="100" t="n"/>
      <c r="N82" s="151" t="n">
        <v>540.99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3.5</v>
      </c>
      <c r="M83" s="100" t="n"/>
      <c r="N83" s="101" t="n">
        <v>249.22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5" t="n">
        <v>19.62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88" t="n"/>
      <c r="E85" s="88" t="n"/>
      <c r="F85" s="93" t="inlineStr">
        <is>
          <t>100 шт</t>
        </is>
      </c>
      <c r="G85" s="94" t="n">
        <v>0.05</v>
      </c>
      <c r="H85" s="95" t="n">
        <v>1</v>
      </c>
      <c r="I85" s="115" t="n">
        <v>0.05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115.62</v>
      </c>
      <c r="K86" s="102" t="n">
        <v>1.2</v>
      </c>
      <c r="L86" s="101" t="n">
        <v>6.94</v>
      </c>
      <c r="M86" s="101" t="n">
        <v>71.26000000000001</v>
      </c>
      <c r="N86" s="101" t="n">
        <v>494.54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12.3</v>
      </c>
      <c r="H87" s="102" t="n">
        <v>1.2</v>
      </c>
      <c r="I87" s="118" t="n">
        <v>0.738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6.94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1" t="n">
        <v>6.94</v>
      </c>
      <c r="M89" s="100" t="n"/>
      <c r="N89" s="101" t="n">
        <v>494.54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6.18</v>
      </c>
      <c r="M90" s="100" t="n"/>
      <c r="N90" s="151" t="n">
        <v>440.14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2.85</v>
      </c>
      <c r="M91" s="100" t="n"/>
      <c r="N91" s="101" t="n">
        <v>202.76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5" t="n">
        <v>15.97</v>
      </c>
      <c r="M92" s="113" t="n"/>
      <c r="N92" s="94" t="n"/>
    </row>
    <row r="93" ht="68.65000000000001" customHeight="1">
      <c r="A93" s="87" t="inlineStr">
        <is>
          <t>7</t>
        </is>
      </c>
      <c r="B93" s="91" t="inlineStr">
        <is>
          <t>ФЕР01-02-100-01</t>
        </is>
      </c>
      <c r="C93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88" t="n"/>
      <c r="E93" s="88" t="n"/>
      <c r="F93" s="93" t="inlineStr">
        <is>
          <t>100 шт</t>
        </is>
      </c>
      <c r="G93" s="94" t="n">
        <v>0.32</v>
      </c>
      <c r="H93" s="95" t="n">
        <v>1</v>
      </c>
      <c r="I93" s="115" t="n">
        <v>0.32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115.44</v>
      </c>
      <c r="K94" s="102" t="n">
        <v>1.2</v>
      </c>
      <c r="L94" s="101" t="n">
        <v>44.33</v>
      </c>
      <c r="M94" s="101" t="n">
        <v>71.26000000000001</v>
      </c>
      <c r="N94" s="103" t="n">
        <v>3158.96</v>
      </c>
    </row>
    <row r="95" ht="19.35" customHeight="1">
      <c r="A95" s="96" t="n"/>
      <c r="B95" s="97" t="inlineStr">
        <is>
          <t>2</t>
        </is>
      </c>
      <c r="C95" s="98" t="inlineStr">
        <is>
          <t>ЭМ</t>
        </is>
      </c>
      <c r="D95" s="88" t="n"/>
      <c r="E95" s="88" t="n"/>
      <c r="F95" s="99" t="n"/>
      <c r="G95" s="99" t="n"/>
      <c r="H95" s="99" t="n"/>
      <c r="I95" s="100" t="n"/>
      <c r="J95" s="101" t="n">
        <v>655.4299999999999</v>
      </c>
      <c r="K95" s="102" t="n">
        <v>1.2</v>
      </c>
      <c r="L95" s="101" t="n">
        <v>251.69</v>
      </c>
      <c r="M95" s="100" t="n"/>
      <c r="N95" s="100" t="n"/>
    </row>
    <row r="96" ht="19.35" customHeight="1">
      <c r="A96" s="96" t="n"/>
      <c r="B96" s="97" t="inlineStr">
        <is>
          <t>3</t>
        </is>
      </c>
      <c r="C96" s="98" t="inlineStr">
        <is>
          <t>в т.ч. ОТм</t>
        </is>
      </c>
      <c r="D96" s="88" t="n"/>
      <c r="E96" s="88" t="n"/>
      <c r="F96" s="99" t="n"/>
      <c r="G96" s="99" t="n"/>
      <c r="H96" s="99" t="n"/>
      <c r="I96" s="100" t="n"/>
      <c r="J96" s="101" t="n">
        <v>114.62</v>
      </c>
      <c r="K96" s="102" t="n">
        <v>1.2</v>
      </c>
      <c r="L96" s="101" t="n">
        <v>44.01</v>
      </c>
      <c r="M96" s="101" t="n">
        <v>71.26000000000001</v>
      </c>
      <c r="N96" s="103" t="n">
        <v>3136.15</v>
      </c>
    </row>
    <row r="97" ht="19.35" customHeight="1">
      <c r="A97" s="96" t="n"/>
      <c r="B97" s="104" t="n"/>
      <c r="C97" s="98" t="inlineStr">
        <is>
          <t>ЗТ</t>
        </is>
      </c>
      <c r="D97" s="88" t="n"/>
      <c r="E97" s="88" t="n"/>
      <c r="F97" s="105" t="inlineStr">
        <is>
          <t>чел.-ч</t>
        </is>
      </c>
      <c r="G97" s="117" t="n">
        <v>14.8</v>
      </c>
      <c r="H97" s="102" t="n">
        <v>1.2</v>
      </c>
      <c r="I97" s="119" t="n">
        <v>5.6832</v>
      </c>
      <c r="J97" s="100" t="n"/>
      <c r="K97" s="100" t="n"/>
      <c r="L97" s="100" t="n"/>
      <c r="M97" s="100" t="n"/>
      <c r="N97" s="100" t="n"/>
    </row>
    <row r="98" ht="19.35" customHeight="1">
      <c r="A98" s="96" t="n"/>
      <c r="B98" s="104" t="n"/>
      <c r="C98" s="98" t="inlineStr">
        <is>
          <t>ЗТм</t>
        </is>
      </c>
      <c r="D98" s="88" t="n"/>
      <c r="E98" s="88" t="n"/>
      <c r="F98" s="105" t="inlineStr">
        <is>
          <t>чел.-ч</t>
        </is>
      </c>
      <c r="G98" s="101" t="n">
        <v>8.49</v>
      </c>
      <c r="H98" s="102" t="n">
        <v>1.2</v>
      </c>
      <c r="I98" s="116" t="n">
        <v>3.26016</v>
      </c>
      <c r="J98" s="100" t="n"/>
      <c r="K98" s="100" t="n"/>
      <c r="L98" s="100" t="n"/>
      <c r="M98" s="100" t="n"/>
      <c r="N98" s="100" t="n"/>
    </row>
    <row r="99" ht="19.35" customHeight="1">
      <c r="A99" s="96" t="n"/>
      <c r="B99" s="104" t="n"/>
      <c r="C99" s="98" t="inlineStr">
        <is>
          <t>Итого по расценке</t>
        </is>
      </c>
      <c r="D99" s="88" t="n"/>
      <c r="E99" s="88" t="n"/>
      <c r="F99" s="99" t="n"/>
      <c r="G99" s="106" t="n"/>
      <c r="H99" s="106" t="n"/>
      <c r="I99" s="100" t="n"/>
      <c r="J99" s="101" t="n">
        <v>770.87</v>
      </c>
      <c r="K99" s="100" t="n"/>
      <c r="L99" s="101" t="n">
        <v>296.02</v>
      </c>
      <c r="M99" s="100" t="n"/>
      <c r="N99" s="107" t="n"/>
    </row>
    <row r="100" ht="19.35" customHeight="1">
      <c r="A100" s="96" t="n"/>
      <c r="B100" s="108" t="n"/>
      <c r="C100" s="98" t="inlineStr">
        <is>
          <t>ФОТ</t>
        </is>
      </c>
      <c r="D100" s="88" t="n"/>
      <c r="E100" s="88" t="n"/>
      <c r="F100" s="99" t="n"/>
      <c r="G100" s="106" t="n"/>
      <c r="H100" s="106" t="n"/>
      <c r="I100" s="100" t="n"/>
      <c r="J100" s="100" t="n"/>
      <c r="K100" s="100" t="n"/>
      <c r="L100" s="101" t="n">
        <v>88.34</v>
      </c>
      <c r="M100" s="100" t="n"/>
      <c r="N100" s="103" t="n">
        <v>6295.11</v>
      </c>
    </row>
    <row r="101" ht="42" customHeight="1">
      <c r="A101" s="96" t="n"/>
      <c r="B101" s="109" t="inlineStr">
        <is>
          <t>Пр/812-001.4-1</t>
        </is>
      </c>
      <c r="C101" s="98" t="inlineStr">
        <is>
          <t>НР Земляные работы по другим видам работ (подготовительным, сопутствующим, укрепительным)</t>
        </is>
      </c>
      <c r="D101" s="88" t="n"/>
      <c r="E101" s="88" t="n"/>
      <c r="F101" s="105" t="inlineStr">
        <is>
          <t>%</t>
        </is>
      </c>
      <c r="G101" s="110" t="n">
        <v>89</v>
      </c>
      <c r="H101" s="111" t="n"/>
      <c r="I101" s="110" t="n">
        <v>89</v>
      </c>
      <c r="J101" s="100" t="n"/>
      <c r="K101" s="100" t="n"/>
      <c r="L101" s="101" t="n">
        <v>78.62</v>
      </c>
      <c r="M101" s="100" t="n"/>
      <c r="N101" s="112" t="n">
        <v>5602.65</v>
      </c>
    </row>
    <row r="102" ht="42" customHeight="1">
      <c r="A102" s="96" t="n"/>
      <c r="B102" s="109" t="inlineStr">
        <is>
          <t>Пр/774-001.4</t>
        </is>
      </c>
      <c r="C102" s="98" t="inlineStr">
        <is>
          <t>СП Земляные работы по другим видам работ (подготовительным, сопутствующим, укрепительным)</t>
        </is>
      </c>
      <c r="D102" s="88" t="n"/>
      <c r="E102" s="88" t="n"/>
      <c r="F102" s="105" t="inlineStr">
        <is>
          <t>%</t>
        </is>
      </c>
      <c r="G102" s="110" t="n">
        <v>41</v>
      </c>
      <c r="H102" s="111" t="n"/>
      <c r="I102" s="110" t="n">
        <v>41</v>
      </c>
      <c r="J102" s="100" t="n"/>
      <c r="K102" s="100" t="n"/>
      <c r="L102" s="101" t="n">
        <v>36.22</v>
      </c>
      <c r="M102" s="100" t="n"/>
      <c r="N102" s="103" t="n">
        <v>2581</v>
      </c>
    </row>
    <row r="103" ht="19.35" customHeight="1">
      <c r="A103" s="96" t="n"/>
      <c r="B103" s="108" t="n"/>
      <c r="C103" s="87" t="inlineStr">
        <is>
          <t>Всего по позиции</t>
        </is>
      </c>
      <c r="D103" s="88" t="n"/>
      <c r="E103" s="88" t="n"/>
      <c r="F103" s="100" t="n"/>
      <c r="G103" s="106" t="n"/>
      <c r="H103" s="106" t="n"/>
      <c r="I103" s="113" t="n"/>
      <c r="J103" s="113" t="n"/>
      <c r="K103" s="113" t="n"/>
      <c r="L103" s="115" t="n">
        <v>410.86</v>
      </c>
      <c r="M103" s="113" t="n"/>
      <c r="N103" s="94" t="n"/>
    </row>
    <row r="104" ht="55.35" customHeight="1">
      <c r="A104" s="87" t="inlineStr">
        <is>
          <t>8</t>
        </is>
      </c>
      <c r="B104" s="91" t="inlineStr">
        <is>
          <t>ФЕР01-02-100-07</t>
        </is>
      </c>
      <c r="C104" s="92" t="inlineStr">
        <is>
          <t>При трелевке на каждые последующие 100 м добавлять: к расценке 01-02-100-01</t>
        </is>
      </c>
      <c r="D104" s="88" t="n"/>
      <c r="E104" s="88" t="n"/>
      <c r="F104" s="93" t="inlineStr">
        <is>
          <t>100 шт</t>
        </is>
      </c>
      <c r="G104" s="94" t="n">
        <v>0.32</v>
      </c>
      <c r="H104" s="95" t="n">
        <v>1</v>
      </c>
      <c r="I104" s="115" t="n">
        <v>0.32</v>
      </c>
      <c r="J104" s="94" t="n"/>
      <c r="K104" s="94" t="n"/>
      <c r="L104" s="94" t="n"/>
      <c r="M104" s="94" t="n"/>
      <c r="N104" s="94" t="n"/>
    </row>
    <row r="105" ht="19.35" customHeight="1">
      <c r="A105" s="96" t="n"/>
      <c r="B105" s="97" t="inlineStr">
        <is>
          <t>1</t>
        </is>
      </c>
      <c r="C105" s="98" t="inlineStr">
        <is>
          <t>ОТ</t>
        </is>
      </c>
      <c r="D105" s="88" t="n"/>
      <c r="E105" s="88" t="n"/>
      <c r="F105" s="99" t="n"/>
      <c r="G105" s="99" t="n"/>
      <c r="H105" s="99" t="n"/>
      <c r="I105" s="100" t="n"/>
      <c r="J105" s="101" t="n">
        <v>28.94</v>
      </c>
      <c r="K105" s="102" t="n">
        <v>1.2</v>
      </c>
      <c r="L105" s="101" t="n">
        <v>11.11</v>
      </c>
      <c r="M105" s="101" t="n">
        <v>71.26000000000001</v>
      </c>
      <c r="N105" s="101" t="n">
        <v>791.7</v>
      </c>
    </row>
    <row r="106" ht="19.35" customHeight="1">
      <c r="A106" s="96" t="n"/>
      <c r="B106" s="97" t="inlineStr">
        <is>
          <t>2</t>
        </is>
      </c>
      <c r="C106" s="98" t="inlineStr">
        <is>
          <t>ЭМ</t>
        </is>
      </c>
      <c r="D106" s="88" t="n"/>
      <c r="E106" s="88" t="n"/>
      <c r="F106" s="99" t="n"/>
      <c r="G106" s="99" t="n"/>
      <c r="H106" s="99" t="n"/>
      <c r="I106" s="100" t="n"/>
      <c r="J106" s="101" t="n">
        <v>163.66</v>
      </c>
      <c r="K106" s="102" t="n">
        <v>1.2</v>
      </c>
      <c r="L106" s="101" t="n">
        <v>62.85</v>
      </c>
      <c r="M106" s="100" t="n"/>
      <c r="N106" s="100" t="n"/>
    </row>
    <row r="107" ht="19.35" customHeight="1">
      <c r="A107" s="96" t="n"/>
      <c r="B107" s="97" t="inlineStr">
        <is>
          <t>3</t>
        </is>
      </c>
      <c r="C107" s="98" t="inlineStr">
        <is>
          <t>в т.ч. ОТм</t>
        </is>
      </c>
      <c r="D107" s="88" t="n"/>
      <c r="E107" s="88" t="n"/>
      <c r="F107" s="99" t="n"/>
      <c r="G107" s="99" t="n"/>
      <c r="H107" s="99" t="n"/>
      <c r="I107" s="100" t="n"/>
      <c r="J107" s="101" t="n">
        <v>28.62</v>
      </c>
      <c r="K107" s="102" t="n">
        <v>1.2</v>
      </c>
      <c r="L107" s="101" t="n">
        <v>10.99</v>
      </c>
      <c r="M107" s="101" t="n">
        <v>71.26000000000001</v>
      </c>
      <c r="N107" s="101" t="n">
        <v>783.15</v>
      </c>
    </row>
    <row r="108" ht="19.35" customHeight="1">
      <c r="A108" s="96" t="n"/>
      <c r="B108" s="104" t="n"/>
      <c r="C108" s="98" t="inlineStr">
        <is>
          <t>ЗТ</t>
        </is>
      </c>
      <c r="D108" s="88" t="n"/>
      <c r="E108" s="88" t="n"/>
      <c r="F108" s="105" t="inlineStr">
        <is>
          <t>чел.-ч</t>
        </is>
      </c>
      <c r="G108" s="101" t="n">
        <v>3.71</v>
      </c>
      <c r="H108" s="102" t="n">
        <v>1.2</v>
      </c>
      <c r="I108" s="116" t="n">
        <v>1.42464</v>
      </c>
      <c r="J108" s="100" t="n"/>
      <c r="K108" s="100" t="n"/>
      <c r="L108" s="100" t="n"/>
      <c r="M108" s="100" t="n"/>
      <c r="N108" s="100" t="n"/>
    </row>
    <row r="109" ht="19.35" customHeight="1">
      <c r="A109" s="96" t="n"/>
      <c r="B109" s="104" t="n"/>
      <c r="C109" s="98" t="inlineStr">
        <is>
          <t>ЗТм</t>
        </is>
      </c>
      <c r="D109" s="88" t="n"/>
      <c r="E109" s="88" t="n"/>
      <c r="F109" s="105" t="inlineStr">
        <is>
          <t>чел.-ч</t>
        </is>
      </c>
      <c r="G109" s="101" t="n">
        <v>2.12</v>
      </c>
      <c r="H109" s="102" t="n">
        <v>1.2</v>
      </c>
      <c r="I109" s="116" t="n">
        <v>0.81408</v>
      </c>
      <c r="J109" s="100" t="n"/>
      <c r="K109" s="100" t="n"/>
      <c r="L109" s="100" t="n"/>
      <c r="M109" s="100" t="n"/>
      <c r="N109" s="100" t="n"/>
    </row>
    <row r="110" ht="19.35" customHeight="1">
      <c r="A110" s="96" t="n"/>
      <c r="B110" s="104" t="n"/>
      <c r="C110" s="98" t="inlineStr">
        <is>
          <t>Итого по расценке</t>
        </is>
      </c>
      <c r="D110" s="88" t="n"/>
      <c r="E110" s="88" t="n"/>
      <c r="F110" s="99" t="n"/>
      <c r="G110" s="106" t="n"/>
      <c r="H110" s="106" t="n"/>
      <c r="I110" s="100" t="n"/>
      <c r="J110" s="101" t="n">
        <v>192.6</v>
      </c>
      <c r="K110" s="100" t="n"/>
      <c r="L110" s="101" t="n">
        <v>73.95999999999999</v>
      </c>
      <c r="M110" s="100" t="n"/>
      <c r="N110" s="107" t="n"/>
    </row>
    <row r="111" ht="19.35" customHeight="1">
      <c r="A111" s="96" t="n"/>
      <c r="B111" s="108" t="n"/>
      <c r="C111" s="98" t="inlineStr">
        <is>
          <t>ФОТ</t>
        </is>
      </c>
      <c r="D111" s="88" t="n"/>
      <c r="E111" s="88" t="n"/>
      <c r="F111" s="99" t="n"/>
      <c r="G111" s="106" t="n"/>
      <c r="H111" s="106" t="n"/>
      <c r="I111" s="100" t="n"/>
      <c r="J111" s="100" t="n"/>
      <c r="K111" s="100" t="n"/>
      <c r="L111" s="101" t="n">
        <v>22.1</v>
      </c>
      <c r="M111" s="100" t="n"/>
      <c r="N111" s="103" t="n">
        <v>1574.85</v>
      </c>
    </row>
    <row r="112" ht="42" customHeight="1">
      <c r="A112" s="96" t="n"/>
      <c r="B112" s="109" t="inlineStr">
        <is>
          <t>Пр/812-001.4-1</t>
        </is>
      </c>
      <c r="C112" s="98" t="inlineStr">
        <is>
          <t>НР Земляные работы по другим видам работ (подготовительным, сопутствующим, укрепительным)</t>
        </is>
      </c>
      <c r="D112" s="88" t="n"/>
      <c r="E112" s="88" t="n"/>
      <c r="F112" s="105" t="inlineStr">
        <is>
          <t>%</t>
        </is>
      </c>
      <c r="G112" s="110" t="n">
        <v>89</v>
      </c>
      <c r="H112" s="111" t="n"/>
      <c r="I112" s="110" t="n">
        <v>89</v>
      </c>
      <c r="J112" s="100" t="n"/>
      <c r="K112" s="100" t="n"/>
      <c r="L112" s="101" t="n">
        <v>19.67</v>
      </c>
      <c r="M112" s="100" t="n"/>
      <c r="N112" s="112" t="n">
        <v>1401.62</v>
      </c>
    </row>
    <row r="113" ht="42" customHeight="1">
      <c r="A113" s="96" t="n"/>
      <c r="B113" s="109" t="inlineStr">
        <is>
          <t>Пр/774-001.4</t>
        </is>
      </c>
      <c r="C113" s="98" t="inlineStr">
        <is>
          <t>СП Земляные работы по другим видам работ (подготовительным, сопутствующим, укрепительным)</t>
        </is>
      </c>
      <c r="D113" s="88" t="n"/>
      <c r="E113" s="88" t="n"/>
      <c r="F113" s="105" t="inlineStr">
        <is>
          <t>%</t>
        </is>
      </c>
      <c r="G113" s="110" t="n">
        <v>41</v>
      </c>
      <c r="H113" s="111" t="n"/>
      <c r="I113" s="110" t="n">
        <v>41</v>
      </c>
      <c r="J113" s="100" t="n"/>
      <c r="K113" s="100" t="n"/>
      <c r="L113" s="101" t="n">
        <v>9.06</v>
      </c>
      <c r="M113" s="100" t="n"/>
      <c r="N113" s="101" t="n">
        <v>645.6900000000001</v>
      </c>
    </row>
    <row r="114" ht="19.35" customHeight="1">
      <c r="A114" s="96" t="n"/>
      <c r="B114" s="108" t="n"/>
      <c r="C114" s="87" t="inlineStr">
        <is>
          <t>Всего по позиции</t>
        </is>
      </c>
      <c r="D114" s="88" t="n"/>
      <c r="E114" s="88" t="n"/>
      <c r="F114" s="100" t="n"/>
      <c r="G114" s="106" t="n"/>
      <c r="H114" s="106" t="n"/>
      <c r="I114" s="113" t="n"/>
      <c r="J114" s="113" t="n"/>
      <c r="K114" s="113" t="n"/>
      <c r="L114" s="115" t="n">
        <v>102.69</v>
      </c>
      <c r="M114" s="113" t="n"/>
      <c r="N114" s="94" t="n"/>
    </row>
    <row r="115" ht="68.65000000000001" customHeight="1">
      <c r="A115" s="87" t="inlineStr">
        <is>
          <t>9</t>
        </is>
      </c>
      <c r="B115" s="91" t="inlineStr">
        <is>
          <t>ФЕР01-02-100-02</t>
        </is>
      </c>
      <c r="C115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88" t="n"/>
      <c r="E115" s="88" t="n"/>
      <c r="F115" s="93" t="inlineStr">
        <is>
          <t>100 шт</t>
        </is>
      </c>
      <c r="G115" s="94" t="n">
        <v>0.14</v>
      </c>
      <c r="H115" s="95" t="n">
        <v>1</v>
      </c>
      <c r="I115" s="115" t="n">
        <v>0.14</v>
      </c>
      <c r="J115" s="94" t="n"/>
      <c r="K115" s="94" t="n"/>
      <c r="L115" s="94" t="n"/>
      <c r="M115" s="94" t="n"/>
      <c r="N115" s="94" t="n"/>
    </row>
    <row r="116" ht="19.35" customHeight="1">
      <c r="A116" s="96" t="n"/>
      <c r="B116" s="97" t="inlineStr">
        <is>
          <t>1</t>
        </is>
      </c>
      <c r="C116" s="98" t="inlineStr">
        <is>
          <t>ОТ</t>
        </is>
      </c>
      <c r="D116" s="88" t="n"/>
      <c r="E116" s="88" t="n"/>
      <c r="F116" s="99" t="n"/>
      <c r="G116" s="99" t="n"/>
      <c r="H116" s="99" t="n"/>
      <c r="I116" s="100" t="n"/>
      <c r="J116" s="101" t="n">
        <v>201.24</v>
      </c>
      <c r="K116" s="102" t="n">
        <v>1.2</v>
      </c>
      <c r="L116" s="101" t="n">
        <v>33.81</v>
      </c>
      <c r="M116" s="101" t="n">
        <v>71.26000000000001</v>
      </c>
      <c r="N116" s="103" t="n">
        <v>2409.3</v>
      </c>
    </row>
    <row r="117" ht="19.35" customHeight="1">
      <c r="A117" s="96" t="n"/>
      <c r="B117" s="97" t="inlineStr">
        <is>
          <t>2</t>
        </is>
      </c>
      <c r="C117" s="98" t="inlineStr">
        <is>
          <t>ЭМ</t>
        </is>
      </c>
      <c r="D117" s="88" t="n"/>
      <c r="E117" s="88" t="n"/>
      <c r="F117" s="99" t="n"/>
      <c r="G117" s="99" t="n"/>
      <c r="H117" s="99" t="n"/>
      <c r="I117" s="100" t="n"/>
      <c r="J117" s="103" t="n">
        <v>1142.56</v>
      </c>
      <c r="K117" s="102" t="n">
        <v>1.2</v>
      </c>
      <c r="L117" s="101" t="n">
        <v>191.95</v>
      </c>
      <c r="M117" s="100" t="n"/>
      <c r="N117" s="100" t="n"/>
    </row>
    <row r="118" ht="19.35" customHeight="1">
      <c r="A118" s="96" t="n"/>
      <c r="B118" s="97" t="inlineStr">
        <is>
          <t>3</t>
        </is>
      </c>
      <c r="C118" s="98" t="inlineStr">
        <is>
          <t>в т.ч. ОТм</t>
        </is>
      </c>
      <c r="D118" s="88" t="n"/>
      <c r="E118" s="88" t="n"/>
      <c r="F118" s="99" t="n"/>
      <c r="G118" s="99" t="n"/>
      <c r="H118" s="99" t="n"/>
      <c r="I118" s="100" t="n"/>
      <c r="J118" s="101" t="n">
        <v>199.8</v>
      </c>
      <c r="K118" s="102" t="n">
        <v>1.2</v>
      </c>
      <c r="L118" s="101" t="n">
        <v>33.57</v>
      </c>
      <c r="M118" s="101" t="n">
        <v>71.26000000000001</v>
      </c>
      <c r="N118" s="103" t="n">
        <v>2392.2</v>
      </c>
    </row>
    <row r="119" ht="19.35" customHeight="1">
      <c r="A119" s="96" t="n"/>
      <c r="B119" s="104" t="n"/>
      <c r="C119" s="98" t="inlineStr">
        <is>
          <t>ЗТ</t>
        </is>
      </c>
      <c r="D119" s="88" t="n"/>
      <c r="E119" s="88" t="n"/>
      <c r="F119" s="105" t="inlineStr">
        <is>
          <t>чел.-ч</t>
        </is>
      </c>
      <c r="G119" s="117" t="n">
        <v>25.8</v>
      </c>
      <c r="H119" s="102" t="n">
        <v>1.2</v>
      </c>
      <c r="I119" s="119" t="n">
        <v>4.3344</v>
      </c>
      <c r="J119" s="100" t="n"/>
      <c r="K119" s="100" t="n"/>
      <c r="L119" s="100" t="n"/>
      <c r="M119" s="100" t="n"/>
      <c r="N119" s="100" t="n"/>
    </row>
    <row r="120" ht="19.35" customHeight="1">
      <c r="A120" s="96" t="n"/>
      <c r="B120" s="104" t="n"/>
      <c r="C120" s="98" t="inlineStr">
        <is>
          <t>ЗТм</t>
        </is>
      </c>
      <c r="D120" s="88" t="n"/>
      <c r="E120" s="88" t="n"/>
      <c r="F120" s="105" t="inlineStr">
        <is>
          <t>чел.-ч</t>
        </is>
      </c>
      <c r="G120" s="117" t="n">
        <v>14.8</v>
      </c>
      <c r="H120" s="102" t="n">
        <v>1.2</v>
      </c>
      <c r="I120" s="119" t="n">
        <v>2.4864</v>
      </c>
      <c r="J120" s="100" t="n"/>
      <c r="K120" s="100" t="n"/>
      <c r="L120" s="100" t="n"/>
      <c r="M120" s="100" t="n"/>
      <c r="N120" s="100" t="n"/>
    </row>
    <row r="121" ht="19.35" customHeight="1">
      <c r="A121" s="96" t="n"/>
      <c r="B121" s="104" t="n"/>
      <c r="C121" s="98" t="inlineStr">
        <is>
          <t>Итого по расценке</t>
        </is>
      </c>
      <c r="D121" s="88" t="n"/>
      <c r="E121" s="88" t="n"/>
      <c r="F121" s="99" t="n"/>
      <c r="G121" s="106" t="n"/>
      <c r="H121" s="106" t="n"/>
      <c r="I121" s="100" t="n"/>
      <c r="J121" s="103" t="n">
        <v>1343.8</v>
      </c>
      <c r="K121" s="100" t="n"/>
      <c r="L121" s="101" t="n">
        <v>225.76</v>
      </c>
      <c r="M121" s="100" t="n"/>
      <c r="N121" s="107" t="n"/>
    </row>
    <row r="122" ht="19.35" customHeight="1">
      <c r="A122" s="96" t="n"/>
      <c r="B122" s="108" t="n"/>
      <c r="C122" s="98" t="inlineStr">
        <is>
          <t>ФОТ</t>
        </is>
      </c>
      <c r="D122" s="88" t="n"/>
      <c r="E122" s="88" t="n"/>
      <c r="F122" s="99" t="n"/>
      <c r="G122" s="106" t="n"/>
      <c r="H122" s="106" t="n"/>
      <c r="I122" s="100" t="n"/>
      <c r="J122" s="100" t="n"/>
      <c r="K122" s="100" t="n"/>
      <c r="L122" s="101" t="n">
        <v>67.38</v>
      </c>
      <c r="M122" s="100" t="n"/>
      <c r="N122" s="103" t="n">
        <v>4801.5</v>
      </c>
    </row>
    <row r="123" ht="42" customHeight="1">
      <c r="A123" s="96" t="n"/>
      <c r="B123" s="109" t="inlineStr">
        <is>
          <t>Пр/812-001.4-1</t>
        </is>
      </c>
      <c r="C123" s="98" t="inlineStr">
        <is>
          <t>НР Земляные работы по другим видам работ (подготовительным, сопутствующим, укрепительным)</t>
        </is>
      </c>
      <c r="D123" s="88" t="n"/>
      <c r="E123" s="88" t="n"/>
      <c r="F123" s="105" t="inlineStr">
        <is>
          <t>%</t>
        </is>
      </c>
      <c r="G123" s="110" t="n">
        <v>89</v>
      </c>
      <c r="H123" s="111" t="n"/>
      <c r="I123" s="110" t="n">
        <v>89</v>
      </c>
      <c r="J123" s="100" t="n"/>
      <c r="K123" s="100" t="n"/>
      <c r="L123" s="101" t="n">
        <v>59.97</v>
      </c>
      <c r="M123" s="100" t="n"/>
      <c r="N123" s="112" t="n">
        <v>4273.34</v>
      </c>
    </row>
    <row r="124" ht="42" customHeight="1">
      <c r="A124" s="96" t="n"/>
      <c r="B124" s="109" t="inlineStr">
        <is>
          <t>Пр/774-001.4</t>
        </is>
      </c>
      <c r="C124" s="98" t="inlineStr">
        <is>
          <t>СП Земляные работы по другим видам работ (подготовительным, сопутствующим, укрепительным)</t>
        </is>
      </c>
      <c r="D124" s="88" t="n"/>
      <c r="E124" s="88" t="n"/>
      <c r="F124" s="105" t="inlineStr">
        <is>
          <t>%</t>
        </is>
      </c>
      <c r="G124" s="110" t="n">
        <v>41</v>
      </c>
      <c r="H124" s="111" t="n"/>
      <c r="I124" s="110" t="n">
        <v>41</v>
      </c>
      <c r="J124" s="100" t="n"/>
      <c r="K124" s="100" t="n"/>
      <c r="L124" s="101" t="n">
        <v>27.63</v>
      </c>
      <c r="M124" s="100" t="n"/>
      <c r="N124" s="103" t="n">
        <v>1968.62</v>
      </c>
    </row>
    <row r="125" ht="19.35" customHeight="1">
      <c r="A125" s="96" t="n"/>
      <c r="B125" s="108" t="n"/>
      <c r="C125" s="87" t="inlineStr">
        <is>
          <t>Всего по позиции</t>
        </is>
      </c>
      <c r="D125" s="88" t="n"/>
      <c r="E125" s="88" t="n"/>
      <c r="F125" s="100" t="n"/>
      <c r="G125" s="106" t="n"/>
      <c r="H125" s="106" t="n"/>
      <c r="I125" s="113" t="n"/>
      <c r="J125" s="113" t="n"/>
      <c r="K125" s="113" t="n"/>
      <c r="L125" s="115" t="n">
        <v>313.36</v>
      </c>
      <c r="M125" s="113" t="n"/>
      <c r="N125" s="94" t="n"/>
    </row>
    <row r="126" ht="55.35" customHeight="1">
      <c r="A126" s="87" t="inlineStr">
        <is>
          <t>10</t>
        </is>
      </c>
      <c r="B126" s="91" t="inlineStr">
        <is>
          <t>ФЕР01-02-100-08</t>
        </is>
      </c>
      <c r="C126" s="92" t="inlineStr">
        <is>
          <t>При трелевке на каждые последующие 100 м добавлять: к расценке 01-02-100-02</t>
        </is>
      </c>
      <c r="D126" s="88" t="n"/>
      <c r="E126" s="88" t="n"/>
      <c r="F126" s="93" t="inlineStr">
        <is>
          <t>100 шт</t>
        </is>
      </c>
      <c r="G126" s="94" t="n">
        <v>0.14</v>
      </c>
      <c r="H126" s="95" t="n">
        <v>1</v>
      </c>
      <c r="I126" s="115" t="n">
        <v>0.14</v>
      </c>
      <c r="J126" s="94" t="n"/>
      <c r="K126" s="94" t="n"/>
      <c r="L126" s="94" t="n"/>
      <c r="M126" s="94" t="n"/>
      <c r="N126" s="94" t="n"/>
    </row>
    <row r="127" ht="19.35" customHeight="1">
      <c r="A127" s="96" t="n"/>
      <c r="B127" s="97" t="inlineStr">
        <is>
          <t>1</t>
        </is>
      </c>
      <c r="C127" s="98" t="inlineStr">
        <is>
          <t>ОТ</t>
        </is>
      </c>
      <c r="D127" s="88" t="n"/>
      <c r="E127" s="88" t="n"/>
      <c r="F127" s="99" t="n"/>
      <c r="G127" s="99" t="n"/>
      <c r="H127" s="99" t="n"/>
      <c r="I127" s="100" t="n"/>
      <c r="J127" s="101" t="n">
        <v>58.34</v>
      </c>
      <c r="K127" s="102" t="n">
        <v>1.2</v>
      </c>
      <c r="L127" s="101" t="n">
        <v>9.800000000000001</v>
      </c>
      <c r="M127" s="101" t="n">
        <v>71.26000000000001</v>
      </c>
      <c r="N127" s="101" t="n">
        <v>698.35</v>
      </c>
    </row>
    <row r="128" ht="19.35" customHeight="1">
      <c r="A128" s="96" t="n"/>
      <c r="B128" s="97" t="inlineStr">
        <is>
          <t>2</t>
        </is>
      </c>
      <c r="C128" s="98" t="inlineStr">
        <is>
          <t>ЭМ</t>
        </is>
      </c>
      <c r="D128" s="88" t="n"/>
      <c r="E128" s="88" t="n"/>
      <c r="F128" s="99" t="n"/>
      <c r="G128" s="99" t="n"/>
      <c r="H128" s="99" t="n"/>
      <c r="I128" s="100" t="n"/>
      <c r="J128" s="101" t="n">
        <v>330.42</v>
      </c>
      <c r="K128" s="102" t="n">
        <v>1.2</v>
      </c>
      <c r="L128" s="101" t="n">
        <v>55.51</v>
      </c>
      <c r="M128" s="100" t="n"/>
      <c r="N128" s="100" t="n"/>
    </row>
    <row r="129" ht="19.35" customHeight="1">
      <c r="A129" s="96" t="n"/>
      <c r="B129" s="97" t="inlineStr">
        <is>
          <t>3</t>
        </is>
      </c>
      <c r="C129" s="98" t="inlineStr">
        <is>
          <t>в т.ч. ОТм</t>
        </is>
      </c>
      <c r="D129" s="88" t="n"/>
      <c r="E129" s="88" t="n"/>
      <c r="F129" s="99" t="n"/>
      <c r="G129" s="99" t="n"/>
      <c r="H129" s="99" t="n"/>
      <c r="I129" s="100" t="n"/>
      <c r="J129" s="101" t="n">
        <v>57.78</v>
      </c>
      <c r="K129" s="102" t="n">
        <v>1.2</v>
      </c>
      <c r="L129" s="101" t="n">
        <v>9.710000000000001</v>
      </c>
      <c r="M129" s="101" t="n">
        <v>71.26000000000001</v>
      </c>
      <c r="N129" s="101" t="n">
        <v>691.9299999999999</v>
      </c>
    </row>
    <row r="130" ht="19.35" customHeight="1">
      <c r="A130" s="96" t="n"/>
      <c r="B130" s="104" t="n"/>
      <c r="C130" s="98" t="inlineStr">
        <is>
          <t>ЗТ</t>
        </is>
      </c>
      <c r="D130" s="88" t="n"/>
      <c r="E130" s="88" t="n"/>
      <c r="F130" s="105" t="inlineStr">
        <is>
          <t>чел.-ч</t>
        </is>
      </c>
      <c r="G130" s="101" t="n">
        <v>7.48</v>
      </c>
      <c r="H130" s="102" t="n">
        <v>1.2</v>
      </c>
      <c r="I130" s="116" t="n">
        <v>1.25664</v>
      </c>
      <c r="J130" s="100" t="n"/>
      <c r="K130" s="100" t="n"/>
      <c r="L130" s="100" t="n"/>
      <c r="M130" s="100" t="n"/>
      <c r="N130" s="100" t="n"/>
    </row>
    <row r="131" ht="19.35" customHeight="1">
      <c r="A131" s="96" t="n"/>
      <c r="B131" s="104" t="n"/>
      <c r="C131" s="98" t="inlineStr">
        <is>
          <t>ЗТм</t>
        </is>
      </c>
      <c r="D131" s="88" t="n"/>
      <c r="E131" s="88" t="n"/>
      <c r="F131" s="105" t="inlineStr">
        <is>
          <t>чел.-ч</t>
        </is>
      </c>
      <c r="G131" s="101" t="n">
        <v>4.28</v>
      </c>
      <c r="H131" s="102" t="n">
        <v>1.2</v>
      </c>
      <c r="I131" s="116" t="n">
        <v>0.71904</v>
      </c>
      <c r="J131" s="100" t="n"/>
      <c r="K131" s="100" t="n"/>
      <c r="L131" s="100" t="n"/>
      <c r="M131" s="100" t="n"/>
      <c r="N131" s="100" t="n"/>
    </row>
    <row r="132" ht="19.35" customHeight="1">
      <c r="A132" s="96" t="n"/>
      <c r="B132" s="104" t="n"/>
      <c r="C132" s="98" t="inlineStr">
        <is>
          <t>Итого по расценке</t>
        </is>
      </c>
      <c r="D132" s="88" t="n"/>
      <c r="E132" s="88" t="n"/>
      <c r="F132" s="99" t="n"/>
      <c r="G132" s="106" t="n"/>
      <c r="H132" s="106" t="n"/>
      <c r="I132" s="100" t="n"/>
      <c r="J132" s="101" t="n">
        <v>388.76</v>
      </c>
      <c r="K132" s="100" t="n"/>
      <c r="L132" s="101" t="n">
        <v>65.31</v>
      </c>
      <c r="M132" s="100" t="n"/>
      <c r="N132" s="107" t="n"/>
    </row>
    <row r="133" ht="19.35" customHeight="1">
      <c r="A133" s="96" t="n"/>
      <c r="B133" s="108" t="n"/>
      <c r="C133" s="98" t="inlineStr">
        <is>
          <t>ФОТ</t>
        </is>
      </c>
      <c r="D133" s="88" t="n"/>
      <c r="E133" s="88" t="n"/>
      <c r="F133" s="99" t="n"/>
      <c r="G133" s="106" t="n"/>
      <c r="H133" s="106" t="n"/>
      <c r="I133" s="100" t="n"/>
      <c r="J133" s="100" t="n"/>
      <c r="K133" s="100" t="n"/>
      <c r="L133" s="101" t="n">
        <v>19.51</v>
      </c>
      <c r="M133" s="100" t="n"/>
      <c r="N133" s="103" t="n">
        <v>1390.28</v>
      </c>
    </row>
    <row r="134" ht="42" customHeight="1">
      <c r="A134" s="96" t="n"/>
      <c r="B134" s="109" t="inlineStr">
        <is>
          <t>Пр/812-001.4-1</t>
        </is>
      </c>
      <c r="C134" s="98" t="inlineStr">
        <is>
          <t>НР Земляные работы по другим видам работ (подготовительным, сопутствующим, укрепительным)</t>
        </is>
      </c>
      <c r="D134" s="88" t="n"/>
      <c r="E134" s="88" t="n"/>
      <c r="F134" s="105" t="inlineStr">
        <is>
          <t>%</t>
        </is>
      </c>
      <c r="G134" s="110" t="n">
        <v>89</v>
      </c>
      <c r="H134" s="111" t="n"/>
      <c r="I134" s="110" t="n">
        <v>89</v>
      </c>
      <c r="J134" s="100" t="n"/>
      <c r="K134" s="100" t="n"/>
      <c r="L134" s="101" t="n">
        <v>17.36</v>
      </c>
      <c r="M134" s="100" t="n"/>
      <c r="N134" s="112" t="n">
        <v>1237.35</v>
      </c>
    </row>
    <row r="135" ht="42" customHeight="1">
      <c r="A135" s="96" t="n"/>
      <c r="B135" s="109" t="inlineStr">
        <is>
          <t>Пр/774-001.4</t>
        </is>
      </c>
      <c r="C135" s="98" t="inlineStr">
        <is>
          <t>СП Земляные работы по другим видам работ (подготовительным, сопутствующим, укрепительным)</t>
        </is>
      </c>
      <c r="D135" s="88" t="n"/>
      <c r="E135" s="88" t="n"/>
      <c r="F135" s="105" t="inlineStr">
        <is>
          <t>%</t>
        </is>
      </c>
      <c r="G135" s="110" t="n">
        <v>41</v>
      </c>
      <c r="H135" s="111" t="n"/>
      <c r="I135" s="110" t="n">
        <v>41</v>
      </c>
      <c r="J135" s="100" t="n"/>
      <c r="K135" s="100" t="n"/>
      <c r="L135" s="101" t="n">
        <v>8</v>
      </c>
      <c r="M135" s="100" t="n"/>
      <c r="N135" s="101" t="n">
        <v>570.01</v>
      </c>
    </row>
    <row r="136" ht="19.35" customHeight="1">
      <c r="A136" s="96" t="n"/>
      <c r="B136" s="108" t="n"/>
      <c r="C136" s="87" t="inlineStr">
        <is>
          <t>Всего по позиции</t>
        </is>
      </c>
      <c r="D136" s="88" t="n"/>
      <c r="E136" s="88" t="n"/>
      <c r="F136" s="100" t="n"/>
      <c r="G136" s="106" t="n"/>
      <c r="H136" s="106" t="n"/>
      <c r="I136" s="113" t="n"/>
      <c r="J136" s="113" t="n"/>
      <c r="K136" s="113" t="n"/>
      <c r="L136" s="115" t="n">
        <v>90.67</v>
      </c>
      <c r="M136" s="113" t="n"/>
      <c r="N136" s="94" t="n"/>
    </row>
    <row r="137" ht="68.65000000000001" customHeight="1">
      <c r="A137" s="87" t="inlineStr">
        <is>
          <t>11</t>
        </is>
      </c>
      <c r="B137" s="91" t="inlineStr">
        <is>
          <t>ФЕР01-02-100-03</t>
        </is>
      </c>
      <c r="C137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88" t="n"/>
      <c r="E137" s="88" t="n"/>
      <c r="F137" s="93" t="inlineStr">
        <is>
          <t>100 шт</t>
        </is>
      </c>
      <c r="G137" s="94" t="n">
        <v>0.04</v>
      </c>
      <c r="H137" s="95" t="n">
        <v>1</v>
      </c>
      <c r="I137" s="115" t="n">
        <v>0.04</v>
      </c>
      <c r="J137" s="94" t="n"/>
      <c r="K137" s="94" t="n"/>
      <c r="L137" s="94" t="n"/>
      <c r="M137" s="94" t="n"/>
      <c r="N137" s="94" t="n"/>
    </row>
    <row r="138" ht="19.35" customHeight="1">
      <c r="A138" s="96" t="n"/>
      <c r="B138" s="97" t="inlineStr">
        <is>
          <t>1</t>
        </is>
      </c>
      <c r="C138" s="98" t="inlineStr">
        <is>
          <t>ОТ</t>
        </is>
      </c>
      <c r="D138" s="88" t="n"/>
      <c r="E138" s="88" t="n"/>
      <c r="F138" s="99" t="n"/>
      <c r="G138" s="99" t="n"/>
      <c r="H138" s="99" t="n"/>
      <c r="I138" s="100" t="n"/>
      <c r="J138" s="101" t="n">
        <v>326.82</v>
      </c>
      <c r="K138" s="102" t="n">
        <v>1.2</v>
      </c>
      <c r="L138" s="101" t="n">
        <v>15.69</v>
      </c>
      <c r="M138" s="101" t="n">
        <v>71.26000000000001</v>
      </c>
      <c r="N138" s="103" t="n">
        <v>1118.07</v>
      </c>
    </row>
    <row r="139" ht="19.35" customHeight="1">
      <c r="A139" s="96" t="n"/>
      <c r="B139" s="97" t="inlineStr">
        <is>
          <t>2</t>
        </is>
      </c>
      <c r="C139" s="98" t="inlineStr">
        <is>
          <t>ЭМ</t>
        </is>
      </c>
      <c r="D139" s="88" t="n"/>
      <c r="E139" s="88" t="n"/>
      <c r="F139" s="99" t="n"/>
      <c r="G139" s="99" t="n"/>
      <c r="H139" s="99" t="n"/>
      <c r="I139" s="100" t="n"/>
      <c r="J139" s="103" t="n">
        <v>1852.8</v>
      </c>
      <c r="K139" s="102" t="n">
        <v>1.2</v>
      </c>
      <c r="L139" s="101" t="n">
        <v>88.93000000000001</v>
      </c>
      <c r="M139" s="100" t="n"/>
      <c r="N139" s="100" t="n"/>
    </row>
    <row r="140" ht="19.35" customHeight="1">
      <c r="A140" s="96" t="n"/>
      <c r="B140" s="97" t="inlineStr">
        <is>
          <t>3</t>
        </is>
      </c>
      <c r="C140" s="98" t="inlineStr">
        <is>
          <t>в т.ч. ОТм</t>
        </is>
      </c>
      <c r="D140" s="88" t="n"/>
      <c r="E140" s="88" t="n"/>
      <c r="F140" s="99" t="n"/>
      <c r="G140" s="99" t="n"/>
      <c r="H140" s="99" t="n"/>
      <c r="I140" s="100" t="n"/>
      <c r="J140" s="101" t="n">
        <v>324</v>
      </c>
      <c r="K140" s="102" t="n">
        <v>1.2</v>
      </c>
      <c r="L140" s="101" t="n">
        <v>15.55</v>
      </c>
      <c r="M140" s="101" t="n">
        <v>71.26000000000001</v>
      </c>
      <c r="N140" s="103" t="n">
        <v>1108.09</v>
      </c>
    </row>
    <row r="141" ht="19.35" customHeight="1">
      <c r="A141" s="96" t="n"/>
      <c r="B141" s="104" t="n"/>
      <c r="C141" s="98" t="inlineStr">
        <is>
          <t>ЗТ</t>
        </is>
      </c>
      <c r="D141" s="88" t="n"/>
      <c r="E141" s="88" t="n"/>
      <c r="F141" s="105" t="inlineStr">
        <is>
          <t>чел.-ч</t>
        </is>
      </c>
      <c r="G141" s="117" t="n">
        <v>41.9</v>
      </c>
      <c r="H141" s="102" t="n">
        <v>1.2</v>
      </c>
      <c r="I141" s="119" t="n">
        <v>2.0112</v>
      </c>
      <c r="J141" s="100" t="n"/>
      <c r="K141" s="100" t="n"/>
      <c r="L141" s="100" t="n"/>
      <c r="M141" s="100" t="n"/>
      <c r="N141" s="100" t="n"/>
    </row>
    <row r="142" ht="19.35" customHeight="1">
      <c r="A142" s="96" t="n"/>
      <c r="B142" s="104" t="n"/>
      <c r="C142" s="98" t="inlineStr">
        <is>
          <t>ЗТм</t>
        </is>
      </c>
      <c r="D142" s="88" t="n"/>
      <c r="E142" s="88" t="n"/>
      <c r="F142" s="105" t="inlineStr">
        <is>
          <t>чел.-ч</t>
        </is>
      </c>
      <c r="G142" s="120" t="n">
        <v>24</v>
      </c>
      <c r="H142" s="102" t="n">
        <v>1.2</v>
      </c>
      <c r="I142" s="118" t="n">
        <v>1.152</v>
      </c>
      <c r="J142" s="100" t="n"/>
      <c r="K142" s="100" t="n"/>
      <c r="L142" s="100" t="n"/>
      <c r="M142" s="100" t="n"/>
      <c r="N142" s="100" t="n"/>
    </row>
    <row r="143" ht="19.35" customHeight="1">
      <c r="A143" s="96" t="n"/>
      <c r="B143" s="104" t="n"/>
      <c r="C143" s="98" t="inlineStr">
        <is>
          <t>Итого по расценке</t>
        </is>
      </c>
      <c r="D143" s="88" t="n"/>
      <c r="E143" s="88" t="n"/>
      <c r="F143" s="99" t="n"/>
      <c r="G143" s="106" t="n"/>
      <c r="H143" s="106" t="n"/>
      <c r="I143" s="100" t="n"/>
      <c r="J143" s="103" t="n">
        <v>2179.62</v>
      </c>
      <c r="K143" s="100" t="n"/>
      <c r="L143" s="101" t="n">
        <v>104.62</v>
      </c>
      <c r="M143" s="100" t="n"/>
      <c r="N143" s="107" t="n"/>
    </row>
    <row r="144" ht="19.35" customHeight="1">
      <c r="A144" s="96" t="n"/>
      <c r="B144" s="108" t="n"/>
      <c r="C144" s="98" t="inlineStr">
        <is>
          <t>ФОТ</t>
        </is>
      </c>
      <c r="D144" s="88" t="n"/>
      <c r="E144" s="88" t="n"/>
      <c r="F144" s="99" t="n"/>
      <c r="G144" s="106" t="n"/>
      <c r="H144" s="106" t="n"/>
      <c r="I144" s="100" t="n"/>
      <c r="J144" s="100" t="n"/>
      <c r="K144" s="100" t="n"/>
      <c r="L144" s="101" t="n">
        <v>31.24</v>
      </c>
      <c r="M144" s="100" t="n"/>
      <c r="N144" s="103" t="n">
        <v>2226.16</v>
      </c>
    </row>
    <row r="145" ht="42" customHeight="1">
      <c r="A145" s="96" t="n"/>
      <c r="B145" s="109" t="inlineStr">
        <is>
          <t>Пр/812-001.4-1</t>
        </is>
      </c>
      <c r="C145" s="98" t="inlineStr">
        <is>
          <t>НР Земляные работы по другим видам работ (подготовительным, сопутствующим, укрепительным)</t>
        </is>
      </c>
      <c r="D145" s="88" t="n"/>
      <c r="E145" s="88" t="n"/>
      <c r="F145" s="105" t="inlineStr">
        <is>
          <t>%</t>
        </is>
      </c>
      <c r="G145" s="110" t="n">
        <v>89</v>
      </c>
      <c r="H145" s="111" t="n"/>
      <c r="I145" s="110" t="n">
        <v>89</v>
      </c>
      <c r="J145" s="100" t="n"/>
      <c r="K145" s="100" t="n"/>
      <c r="L145" s="101" t="n">
        <v>27.8</v>
      </c>
      <c r="M145" s="100" t="n"/>
      <c r="N145" s="112" t="n">
        <v>1981.28</v>
      </c>
    </row>
    <row r="146" ht="42" customHeight="1">
      <c r="A146" s="96" t="n"/>
      <c r="B146" s="109" t="inlineStr">
        <is>
          <t>Пр/774-001.4</t>
        </is>
      </c>
      <c r="C146" s="98" t="inlineStr">
        <is>
          <t>СП Земляные работы по другим видам работ (подготовительным, сопутствующим, укрепительным)</t>
        </is>
      </c>
      <c r="D146" s="88" t="n"/>
      <c r="E146" s="88" t="n"/>
      <c r="F146" s="105" t="inlineStr">
        <is>
          <t>%</t>
        </is>
      </c>
      <c r="G146" s="110" t="n">
        <v>41</v>
      </c>
      <c r="H146" s="111" t="n"/>
      <c r="I146" s="110" t="n">
        <v>41</v>
      </c>
      <c r="J146" s="100" t="n"/>
      <c r="K146" s="100" t="n"/>
      <c r="L146" s="101" t="n">
        <v>12.81</v>
      </c>
      <c r="M146" s="100" t="n"/>
      <c r="N146" s="101" t="n">
        <v>912.73</v>
      </c>
    </row>
    <row r="147" ht="19.35" customHeight="1">
      <c r="A147" s="96" t="n"/>
      <c r="B147" s="108" t="n"/>
      <c r="C147" s="87" t="inlineStr">
        <is>
          <t>Всего по позиции</t>
        </is>
      </c>
      <c r="D147" s="88" t="n"/>
      <c r="E147" s="88" t="n"/>
      <c r="F147" s="100" t="n"/>
      <c r="G147" s="106" t="n"/>
      <c r="H147" s="106" t="n"/>
      <c r="I147" s="113" t="n"/>
      <c r="J147" s="113" t="n"/>
      <c r="K147" s="113" t="n"/>
      <c r="L147" s="115" t="n">
        <v>145.23</v>
      </c>
      <c r="M147" s="113" t="n"/>
      <c r="N147" s="94" t="n"/>
    </row>
    <row r="148" ht="55.35" customHeight="1">
      <c r="A148" s="87" t="inlineStr">
        <is>
          <t>12</t>
        </is>
      </c>
      <c r="B148" s="91" t="inlineStr">
        <is>
          <t>ФЕР01-02-100-09</t>
        </is>
      </c>
      <c r="C148" s="92" t="inlineStr">
        <is>
          <t>При трелевке на каждые последующие 100 м добавлять: к расценке 01-02-100-03</t>
        </is>
      </c>
      <c r="D148" s="88" t="n"/>
      <c r="E148" s="88" t="n"/>
      <c r="F148" s="93" t="inlineStr">
        <is>
          <t>100 шт</t>
        </is>
      </c>
      <c r="G148" s="94" t="n">
        <v>0.04</v>
      </c>
      <c r="H148" s="95" t="n">
        <v>1</v>
      </c>
      <c r="I148" s="115" t="n">
        <v>0.04</v>
      </c>
      <c r="J148" s="94" t="n"/>
      <c r="K148" s="94" t="n"/>
      <c r="L148" s="94" t="n"/>
      <c r="M148" s="94" t="n"/>
      <c r="N148" s="94" t="n"/>
    </row>
    <row r="149" ht="19.35" customHeight="1">
      <c r="A149" s="96" t="n"/>
      <c r="B149" s="97" t="inlineStr">
        <is>
          <t>1</t>
        </is>
      </c>
      <c r="C149" s="98" t="inlineStr">
        <is>
          <t>ОТ</t>
        </is>
      </c>
      <c r="D149" s="88" t="n"/>
      <c r="E149" s="88" t="n"/>
      <c r="F149" s="99" t="n"/>
      <c r="G149" s="99" t="n"/>
      <c r="H149" s="99" t="n"/>
      <c r="I149" s="100" t="n"/>
      <c r="J149" s="101" t="n">
        <v>93.59999999999999</v>
      </c>
      <c r="K149" s="102" t="n">
        <v>1.2</v>
      </c>
      <c r="L149" s="101" t="n">
        <v>4.49</v>
      </c>
      <c r="M149" s="101" t="n">
        <v>71.26000000000001</v>
      </c>
      <c r="N149" s="101" t="n">
        <v>319.96</v>
      </c>
    </row>
    <row r="150" ht="19.35" customHeight="1">
      <c r="A150" s="96" t="n"/>
      <c r="B150" s="97" t="inlineStr">
        <is>
          <t>2</t>
        </is>
      </c>
      <c r="C150" s="98" t="inlineStr">
        <is>
          <t>ЭМ</t>
        </is>
      </c>
      <c r="D150" s="88" t="n"/>
      <c r="E150" s="88" t="n"/>
      <c r="F150" s="99" t="n"/>
      <c r="G150" s="99" t="n"/>
      <c r="H150" s="99" t="n"/>
      <c r="I150" s="100" t="n"/>
      <c r="J150" s="101" t="n">
        <v>531.14</v>
      </c>
      <c r="K150" s="102" t="n">
        <v>1.2</v>
      </c>
      <c r="L150" s="101" t="n">
        <v>25.49</v>
      </c>
      <c r="M150" s="100" t="n"/>
      <c r="N150" s="100" t="n"/>
    </row>
    <row r="151" ht="19.35" customHeight="1">
      <c r="A151" s="96" t="n"/>
      <c r="B151" s="97" t="inlineStr">
        <is>
          <t>3</t>
        </is>
      </c>
      <c r="C151" s="98" t="inlineStr">
        <is>
          <t>в т.ч. ОТм</t>
        </is>
      </c>
      <c r="D151" s="88" t="n"/>
      <c r="E151" s="88" t="n"/>
      <c r="F151" s="99" t="n"/>
      <c r="G151" s="99" t="n"/>
      <c r="H151" s="99" t="n"/>
      <c r="I151" s="100" t="n"/>
      <c r="J151" s="101" t="n">
        <v>92.88</v>
      </c>
      <c r="K151" s="102" t="n">
        <v>1.2</v>
      </c>
      <c r="L151" s="101" t="n">
        <v>4.46</v>
      </c>
      <c r="M151" s="101" t="n">
        <v>71.26000000000001</v>
      </c>
      <c r="N151" s="101" t="n">
        <v>317.82</v>
      </c>
    </row>
    <row r="152" ht="19.35" customHeight="1">
      <c r="A152" s="96" t="n"/>
      <c r="B152" s="104" t="n"/>
      <c r="C152" s="98" t="inlineStr">
        <is>
          <t>ЗТ</t>
        </is>
      </c>
      <c r="D152" s="88" t="n"/>
      <c r="E152" s="88" t="n"/>
      <c r="F152" s="105" t="inlineStr">
        <is>
          <t>чел.-ч</t>
        </is>
      </c>
      <c r="G152" s="120" t="n">
        <v>12</v>
      </c>
      <c r="H152" s="102" t="n">
        <v>1.2</v>
      </c>
      <c r="I152" s="118" t="n">
        <v>0.576</v>
      </c>
      <c r="J152" s="100" t="n"/>
      <c r="K152" s="100" t="n"/>
      <c r="L152" s="100" t="n"/>
      <c r="M152" s="100" t="n"/>
      <c r="N152" s="100" t="n"/>
    </row>
    <row r="153" ht="19.35" customHeight="1">
      <c r="A153" s="96" t="n"/>
      <c r="B153" s="104" t="n"/>
      <c r="C153" s="98" t="inlineStr">
        <is>
          <t>ЗТм</t>
        </is>
      </c>
      <c r="D153" s="88" t="n"/>
      <c r="E153" s="88" t="n"/>
      <c r="F153" s="105" t="inlineStr">
        <is>
          <t>чел.-ч</t>
        </is>
      </c>
      <c r="G153" s="101" t="n">
        <v>6.88</v>
      </c>
      <c r="H153" s="102" t="n">
        <v>1.2</v>
      </c>
      <c r="I153" s="116" t="n">
        <v>0.33024</v>
      </c>
      <c r="J153" s="100" t="n"/>
      <c r="K153" s="100" t="n"/>
      <c r="L153" s="100" t="n"/>
      <c r="M153" s="100" t="n"/>
      <c r="N153" s="100" t="n"/>
    </row>
    <row r="154" ht="19.35" customHeight="1">
      <c r="A154" s="96" t="n"/>
      <c r="B154" s="104" t="n"/>
      <c r="C154" s="98" t="inlineStr">
        <is>
          <t>Итого по расценке</t>
        </is>
      </c>
      <c r="D154" s="88" t="n"/>
      <c r="E154" s="88" t="n"/>
      <c r="F154" s="99" t="n"/>
      <c r="G154" s="106" t="n"/>
      <c r="H154" s="106" t="n"/>
      <c r="I154" s="100" t="n"/>
      <c r="J154" s="101" t="n">
        <v>624.74</v>
      </c>
      <c r="K154" s="100" t="n"/>
      <c r="L154" s="101" t="n">
        <v>29.98</v>
      </c>
      <c r="M154" s="100" t="n"/>
      <c r="N154" s="107" t="n"/>
    </row>
    <row r="155" ht="19.35" customHeight="1">
      <c r="A155" s="96" t="n"/>
      <c r="B155" s="108" t="n"/>
      <c r="C155" s="98" t="inlineStr">
        <is>
          <t>ФОТ</t>
        </is>
      </c>
      <c r="D155" s="88" t="n"/>
      <c r="E155" s="88" t="n"/>
      <c r="F155" s="99" t="n"/>
      <c r="G155" s="106" t="n"/>
      <c r="H155" s="106" t="n"/>
      <c r="I155" s="100" t="n"/>
      <c r="J155" s="100" t="n"/>
      <c r="K155" s="100" t="n"/>
      <c r="L155" s="101" t="n">
        <v>8.949999999999999</v>
      </c>
      <c r="M155" s="100" t="n"/>
      <c r="N155" s="101" t="n">
        <v>637.78</v>
      </c>
    </row>
    <row r="156" ht="42" customHeight="1">
      <c r="A156" s="96" t="n"/>
      <c r="B156" s="109" t="inlineStr">
        <is>
          <t>Пр/812-001.4-1</t>
        </is>
      </c>
      <c r="C156" s="98" t="inlineStr">
        <is>
          <t>НР Земляные работы по другим видам работ (подготовительным, сопутствующим, укрепительным)</t>
        </is>
      </c>
      <c r="D156" s="88" t="n"/>
      <c r="E156" s="88" t="n"/>
      <c r="F156" s="105" t="inlineStr">
        <is>
          <t>%</t>
        </is>
      </c>
      <c r="G156" s="110" t="n">
        <v>89</v>
      </c>
      <c r="H156" s="111" t="n"/>
      <c r="I156" s="110" t="n">
        <v>89</v>
      </c>
      <c r="J156" s="100" t="n"/>
      <c r="K156" s="100" t="n"/>
      <c r="L156" s="101" t="n">
        <v>7.97</v>
      </c>
      <c r="M156" s="100" t="n"/>
      <c r="N156" s="151" t="n">
        <v>567.62</v>
      </c>
    </row>
    <row r="157" ht="42" customHeight="1">
      <c r="A157" s="96" t="n"/>
      <c r="B157" s="109" t="inlineStr">
        <is>
          <t>Пр/774-001.4</t>
        </is>
      </c>
      <c r="C157" s="98" t="inlineStr">
        <is>
          <t>СП Земляные работы по другим видам работ (подготовительным, сопутствующим, укрепительным)</t>
        </is>
      </c>
      <c r="D157" s="88" t="n"/>
      <c r="E157" s="88" t="n"/>
      <c r="F157" s="105" t="inlineStr">
        <is>
          <t>%</t>
        </is>
      </c>
      <c r="G157" s="110" t="n">
        <v>41</v>
      </c>
      <c r="H157" s="111" t="n"/>
      <c r="I157" s="110" t="n">
        <v>41</v>
      </c>
      <c r="J157" s="100" t="n"/>
      <c r="K157" s="100" t="n"/>
      <c r="L157" s="101" t="n">
        <v>3.67</v>
      </c>
      <c r="M157" s="100" t="n"/>
      <c r="N157" s="101" t="n">
        <v>261.49</v>
      </c>
    </row>
    <row r="158" ht="19.35" customHeight="1">
      <c r="A158" s="96" t="n"/>
      <c r="B158" s="108" t="n"/>
      <c r="C158" s="87" t="inlineStr">
        <is>
          <t>Всего по позиции</t>
        </is>
      </c>
      <c r="D158" s="88" t="n"/>
      <c r="E158" s="88" t="n"/>
      <c r="F158" s="100" t="n"/>
      <c r="G158" s="106" t="n"/>
      <c r="H158" s="106" t="n"/>
      <c r="I158" s="113" t="n"/>
      <c r="J158" s="113" t="n"/>
      <c r="K158" s="113" t="n"/>
      <c r="L158" s="115" t="n">
        <v>41.62</v>
      </c>
      <c r="M158" s="113" t="n"/>
      <c r="N158" s="94" t="n"/>
    </row>
    <row r="159" ht="19.35" customHeight="1">
      <c r="A159" s="121" t="n"/>
      <c r="B159" s="121" t="n"/>
      <c r="C159" s="122" t="inlineStr">
        <is>
          <t>Итого по разделу 1. Вырубка просеки</t>
        </is>
      </c>
      <c r="L159" s="123" t="n">
        <v>2456.14</v>
      </c>
      <c r="M159" s="121" t="n"/>
      <c r="N159" s="124" t="n"/>
    </row>
    <row r="160" ht="19.35" customHeight="1">
      <c r="A160" s="125" t="n"/>
      <c r="B160" s="126" t="n"/>
      <c r="C160" s="127" t="inlineStr">
        <is>
          <t>Итого прямые затраты по разделу</t>
        </is>
      </c>
      <c r="L160" s="128" t="n">
        <v>1383.35</v>
      </c>
      <c r="M160" s="129" t="n"/>
      <c r="N160" s="128" t="n">
        <v>64546.85</v>
      </c>
    </row>
    <row r="161" ht="19.35" customHeight="1">
      <c r="A161" s="125" t="n"/>
      <c r="B161" s="126" t="n"/>
      <c r="C161" s="127" t="inlineStr">
        <is>
          <t>в том числе</t>
        </is>
      </c>
      <c r="L161" s="128" t="n"/>
      <c r="M161" s="129" t="n"/>
      <c r="N161" s="128" t="n"/>
    </row>
    <row r="162" ht="19.35" customHeight="1">
      <c r="A162" s="125" t="n"/>
      <c r="B162" s="126" t="n"/>
      <c r="C162" s="127" t="inlineStr">
        <is>
          <t>- оплата труда (ОТ)</t>
        </is>
      </c>
      <c r="L162" s="128" t="n">
        <v>706.9299999999999</v>
      </c>
      <c r="M162" s="129" t="n"/>
      <c r="N162" s="128" t="n">
        <v>50375.85</v>
      </c>
    </row>
    <row r="163" ht="19.35" customHeight="1">
      <c r="A163" s="125" t="n"/>
      <c r="B163" s="126" t="n"/>
      <c r="C163" s="127" t="inlineStr">
        <is>
          <t>- эксплуатация машин и механизмов</t>
        </is>
      </c>
      <c r="L163" s="128" t="n">
        <v>676.42</v>
      </c>
      <c r="M163" s="129" t="n"/>
      <c r="N163" s="128" t="n">
        <v>14171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эксплуатация машин и механизмов без учета доплат к оплате труда машинистов</t>
        </is>
      </c>
      <c r="L165" s="128" t="n">
        <v>676.42</v>
      </c>
      <c r="M165" s="129" t="n"/>
      <c r="N165" s="128" t="n">
        <v>14171</v>
      </c>
    </row>
    <row r="166" ht="19.35" customHeight="1">
      <c r="A166" s="125" t="n"/>
      <c r="B166" s="130" t="n"/>
      <c r="C166" s="131" t="inlineStr">
        <is>
          <t>в том числе</t>
        </is>
      </c>
      <c r="L166" s="128" t="n"/>
      <c r="M166" s="129" t="n"/>
      <c r="N166" s="128" t="n"/>
    </row>
    <row r="167" ht="19.35" customHeight="1">
      <c r="A167" s="125" t="n"/>
      <c r="B167" s="130" t="n"/>
      <c r="C167" s="131" t="inlineStr">
        <is>
          <t>оплата труда машинистов (ОТм)</t>
        </is>
      </c>
      <c r="L167" s="128" t="n">
        <v>118.29</v>
      </c>
      <c r="M167" s="129" t="n"/>
      <c r="N167" s="128" t="n">
        <v>8429.34</v>
      </c>
    </row>
    <row r="168" ht="19.35" customHeight="1">
      <c r="A168" s="125" t="n"/>
      <c r="B168" s="126" t="n"/>
      <c r="C168" s="127" t="inlineStr">
        <is>
          <t>Итого ФОТ (справочно)</t>
        </is>
      </c>
      <c r="L168" s="128" t="n">
        <v>825.22</v>
      </c>
      <c r="M168" s="129" t="n"/>
      <c r="N168" s="128" t="n">
        <v>58805.19</v>
      </c>
    </row>
    <row r="169" ht="19.35" customHeight="1">
      <c r="A169" s="125" t="n"/>
      <c r="B169" s="126" t="n"/>
      <c r="C169" s="127" t="inlineStr">
        <is>
          <t>Итого накладные расходы</t>
        </is>
      </c>
      <c r="L169" s="128" t="n">
        <v>734.4400000000001</v>
      </c>
      <c r="M169" s="129" t="n"/>
      <c r="N169" s="128" t="n">
        <v>52336.63</v>
      </c>
    </row>
    <row r="170" ht="19.35" customHeight="1">
      <c r="A170" s="125" t="n"/>
      <c r="B170" s="126" t="n"/>
      <c r="C170" s="127" t="inlineStr">
        <is>
          <t>Итого сметная прибыль</t>
        </is>
      </c>
      <c r="L170" s="128" t="n">
        <v>338.35</v>
      </c>
      <c r="M170" s="129" t="n"/>
      <c r="N170" s="128" t="n">
        <v>24110.14</v>
      </c>
    </row>
    <row r="171" ht="19.35" customHeight="1">
      <c r="A171" s="125" t="n"/>
      <c r="B171" s="132" t="n"/>
      <c r="C171" s="133" t="inlineStr">
        <is>
          <t>Итого по разделу</t>
        </is>
      </c>
      <c r="L171" s="123" t="n">
        <v>2456.14</v>
      </c>
      <c r="M171" s="134" t="n"/>
      <c r="N171" s="123" t="n">
        <v>140993.62</v>
      </c>
    </row>
    <row r="172" ht="19.35" customHeight="1">
      <c r="A172" s="125" t="n"/>
      <c r="B172" s="130" t="n"/>
      <c r="C172" s="131" t="inlineStr">
        <is>
          <t>Справочно</t>
        </is>
      </c>
      <c r="L172" s="128" t="n"/>
      <c r="M172" s="129" t="n"/>
      <c r="N172" s="128" t="n"/>
    </row>
    <row r="173" ht="19.35" customHeight="1">
      <c r="A173" s="125" t="n"/>
      <c r="B173" s="126" t="n"/>
      <c r="C173" s="131" t="inlineStr">
        <is>
          <t>затраты труда рабочих</t>
        </is>
      </c>
      <c r="I173" s="135" t="n">
        <v>83.70768</v>
      </c>
      <c r="J173" s="136" t="n"/>
      <c r="K173" s="136" t="n"/>
      <c r="L173" s="129" t="n"/>
      <c r="M173" s="129" t="n"/>
      <c r="N173" s="129" t="n"/>
    </row>
    <row r="174" ht="19.35" customHeight="1">
      <c r="A174" s="125" t="n"/>
      <c r="B174" s="126" t="n"/>
      <c r="C174" s="131" t="inlineStr">
        <is>
          <t>затраты труда машинистов</t>
        </is>
      </c>
      <c r="I174" s="135" t="n">
        <v>8.76192</v>
      </c>
      <c r="J174" s="136" t="n"/>
      <c r="K174" s="136" t="n"/>
      <c r="L174" s="129" t="n"/>
      <c r="M174" s="129" t="n"/>
      <c r="N174" s="129" t="n"/>
    </row>
    <row r="175" ht="19.35" customHeight="1">
      <c r="A175" s="137" t="n"/>
      <c r="B175" s="138" t="n"/>
      <c r="C175" s="139" t="inlineStr">
        <is>
          <t>ВСЕГО по смете</t>
        </is>
      </c>
      <c r="D175" s="140" t="n"/>
      <c r="E175" s="140" t="n"/>
      <c r="F175" s="141" t="n"/>
      <c r="G175" s="141" t="n"/>
      <c r="H175" s="141" t="n"/>
      <c r="I175" s="141" t="n"/>
      <c r="J175" s="141" t="n"/>
      <c r="K175" s="141" t="n"/>
      <c r="L175" s="142" t="n"/>
      <c r="M175" s="141" t="n"/>
      <c r="N175" s="143" t="n"/>
    </row>
    <row r="176" ht="19.35" customHeight="1">
      <c r="A176" s="125" t="n"/>
      <c r="B176" s="132" t="n"/>
      <c r="C176" s="133" t="inlineStr">
        <is>
          <t>Итого по всем разделам</t>
        </is>
      </c>
      <c r="L176" s="123" t="n">
        <v>2456.14</v>
      </c>
      <c r="M176" s="124" t="n"/>
      <c r="N176" s="123" t="n"/>
    </row>
    <row r="177" ht="19.35" customHeight="1">
      <c r="A177" s="125" t="n"/>
      <c r="B177" s="126" t="n"/>
      <c r="C177" s="127" t="inlineStr">
        <is>
          <t>ВСЕГО строительные работы</t>
        </is>
      </c>
      <c r="L177" s="128" t="n">
        <v>2456.14</v>
      </c>
      <c r="M177" s="129" t="n"/>
      <c r="N177" s="128" t="n">
        <v>140993.62</v>
      </c>
    </row>
    <row r="178" ht="19.35" customHeight="1">
      <c r="A178" s="125" t="n"/>
      <c r="B178" s="130" t="n"/>
      <c r="C178" s="131" t="inlineStr">
        <is>
          <t>в том числе</t>
        </is>
      </c>
      <c r="L178" s="128" t="n"/>
      <c r="M178" s="129" t="n"/>
      <c r="N178" s="128" t="n"/>
    </row>
    <row r="179" ht="19.35" customHeight="1">
      <c r="A179" s="125" t="n"/>
      <c r="B179" s="130" t="n"/>
      <c r="C179" s="131" t="inlineStr">
        <is>
          <t>всего прямые затраты</t>
        </is>
      </c>
      <c r="L179" s="128" t="n">
        <v>1383.35</v>
      </c>
      <c r="M179" s="129" t="n"/>
      <c r="N179" s="128" t="n">
        <v>64546.85</v>
      </c>
    </row>
    <row r="180" ht="19.35" customHeight="1">
      <c r="A180" s="125" t="n"/>
      <c r="B180" s="130" t="n"/>
      <c r="C180" s="131" t="inlineStr">
        <is>
          <t>в том числе</t>
        </is>
      </c>
      <c r="L180" s="128" t="n"/>
      <c r="M180" s="129" t="n"/>
      <c r="N180" s="128" t="n"/>
    </row>
    <row r="181" ht="19.35" customHeight="1">
      <c r="A181" s="125" t="n"/>
      <c r="B181" s="130" t="n"/>
      <c r="C181" s="131" t="inlineStr">
        <is>
          <t>- оплата труда (ОТ)</t>
        </is>
      </c>
      <c r="L181" s="128" t="n">
        <v>706.9299999999999</v>
      </c>
      <c r="M181" s="129" t="n"/>
      <c r="N181" s="128" t="n">
        <v>50375.85</v>
      </c>
    </row>
    <row r="182" ht="19.35" customHeight="1">
      <c r="A182" s="125" t="n"/>
      <c r="B182" s="130" t="n"/>
      <c r="C182" s="131" t="inlineStr">
        <is>
          <t>- эксплуатация машин и механизмов</t>
        </is>
      </c>
      <c r="L182" s="128" t="n">
        <v>676.42</v>
      </c>
      <c r="M182" s="129" t="n"/>
      <c r="N182" s="128" t="n">
        <v>14171</v>
      </c>
    </row>
    <row r="183" ht="19.35" customHeight="1">
      <c r="A183" s="125" t="n"/>
      <c r="B183" s="130" t="n"/>
      <c r="C183" s="131" t="inlineStr">
        <is>
          <t>в т.ч. эксплуатация машин и механизмов без учета доплат к оплате труда машинистов</t>
        </is>
      </c>
      <c r="L183" s="128" t="n">
        <v>676.42</v>
      </c>
      <c r="M183" s="129" t="n"/>
      <c r="N183" s="128" t="n">
        <v>14171</v>
      </c>
    </row>
    <row r="184" ht="19.35" customHeight="1">
      <c r="A184" s="125" t="n"/>
      <c r="B184" s="130" t="n"/>
      <c r="C184" s="131" t="inlineStr">
        <is>
          <t>- в т.ч. оплата труда машинистов (ОТм)</t>
        </is>
      </c>
      <c r="L184" s="128" t="n">
        <v>118.29</v>
      </c>
      <c r="M184" s="129" t="n"/>
      <c r="N184" s="128" t="n">
        <v>8429.34</v>
      </c>
    </row>
    <row r="185" ht="19.35" customHeight="1">
      <c r="A185" s="125" t="n"/>
      <c r="B185" s="130" t="n"/>
      <c r="C185" s="131" t="inlineStr">
        <is>
          <t>всего ФОТ (справочно)</t>
        </is>
      </c>
      <c r="L185" s="128" t="n">
        <v>825.22</v>
      </c>
      <c r="M185" s="129" t="n"/>
      <c r="N185" s="128" t="n">
        <v>58805.19</v>
      </c>
    </row>
    <row r="186" ht="19.35" customHeight="1">
      <c r="A186" s="125" t="n"/>
      <c r="B186" s="130" t="n"/>
      <c r="C186" s="131" t="inlineStr">
        <is>
          <t>всего накладные расходы</t>
        </is>
      </c>
      <c r="L186" s="128" t="n">
        <v>734.4400000000001</v>
      </c>
      <c r="M186" s="129" t="n"/>
      <c r="N186" s="128" t="n">
        <v>52336.63</v>
      </c>
    </row>
    <row r="187" ht="19.35" customHeight="1">
      <c r="A187" s="125" t="n"/>
      <c r="B187" s="130" t="n"/>
      <c r="C187" s="131" t="inlineStr">
        <is>
          <t>всего сметная прибыль</t>
        </is>
      </c>
      <c r="L187" s="128" t="n">
        <v>338.35</v>
      </c>
      <c r="M187" s="129" t="n"/>
      <c r="N187" s="128" t="n">
        <v>24110.14</v>
      </c>
    </row>
    <row r="188" ht="19.35" customHeight="1">
      <c r="A188" s="125" t="n"/>
      <c r="B188" s="132" t="n"/>
      <c r="C188" s="133" t="inlineStr">
        <is>
          <t>ВСЕГО по смете</t>
        </is>
      </c>
      <c r="L188" s="123" t="n">
        <v>2456.14</v>
      </c>
      <c r="M188" s="124" t="n"/>
      <c r="N188" s="123" t="n">
        <v>140993.62</v>
      </c>
    </row>
    <row r="189" ht="19.35" customHeight="1">
      <c r="A189" s="125" t="n"/>
      <c r="B189" s="130" t="n"/>
      <c r="C189" s="131" t="inlineStr">
        <is>
          <t>Всего прямые затраты</t>
        </is>
      </c>
      <c r="L189" s="128" t="n">
        <v>1383.35</v>
      </c>
      <c r="M189" s="129" t="n"/>
      <c r="N189" s="128" t="n">
        <v>64546.85</v>
      </c>
    </row>
    <row r="190" ht="19.35" customHeight="1">
      <c r="A190" s="125" t="n"/>
      <c r="B190" s="130" t="n"/>
      <c r="C190" s="131" t="inlineStr">
        <is>
          <t>в том числе</t>
        </is>
      </c>
      <c r="L190" s="128" t="n"/>
      <c r="M190" s="129" t="n"/>
      <c r="N190" s="128" t="n"/>
    </row>
    <row r="191" ht="19.35" customHeight="1">
      <c r="A191" s="125" t="n"/>
      <c r="B191" s="130" t="n"/>
      <c r="C191" s="131" t="inlineStr">
        <is>
          <t>- оплата труда рабочих (ОТ)</t>
        </is>
      </c>
      <c r="L191" s="128" t="n">
        <v>706.9299999999999</v>
      </c>
      <c r="M191" s="129" t="n"/>
      <c r="N191" s="128" t="n">
        <v>50375.85</v>
      </c>
    </row>
    <row r="192" ht="19.35" customHeight="1">
      <c r="A192" s="125" t="n"/>
      <c r="B192" s="130" t="n"/>
      <c r="C192" s="131" t="inlineStr">
        <is>
          <t>- эксплуатация машин и механизмов</t>
        </is>
      </c>
      <c r="L192" s="128" t="n">
        <v>676.42</v>
      </c>
      <c r="M192" s="129" t="n"/>
      <c r="N192" s="128" t="n">
        <v>14171</v>
      </c>
    </row>
    <row r="193" ht="19.35" customHeight="1">
      <c r="A193" s="125" t="n"/>
      <c r="B193" s="130" t="n"/>
      <c r="C193" s="131" t="inlineStr">
        <is>
          <t>в т.ч. эксплуатация машин и механизмов без учета доплат к оплате труда машинистов</t>
        </is>
      </c>
      <c r="L193" s="128" t="n">
        <v>676.42</v>
      </c>
      <c r="M193" s="129" t="n"/>
      <c r="N193" s="128" t="n">
        <v>14171</v>
      </c>
    </row>
    <row r="194" ht="19.35" customHeight="1">
      <c r="A194" s="125" t="n"/>
      <c r="B194" s="130" t="n"/>
      <c r="C194" s="131" t="inlineStr">
        <is>
          <t>- в т.ч. оплата труда машинистов (ОТм)</t>
        </is>
      </c>
      <c r="L194" s="128" t="n">
        <v>118.29</v>
      </c>
      <c r="M194" s="129" t="n"/>
      <c r="N194" s="128" t="n">
        <v>8429.34</v>
      </c>
    </row>
    <row r="195" ht="19.35" customHeight="1">
      <c r="A195" s="125" t="n"/>
      <c r="B195" s="130" t="n"/>
      <c r="C195" s="131" t="inlineStr">
        <is>
          <t>Всего ФОТ (справочно)</t>
        </is>
      </c>
      <c r="L195" s="128" t="n">
        <v>825.22</v>
      </c>
      <c r="M195" s="129" t="n"/>
      <c r="N195" s="128" t="n">
        <v>58805.19</v>
      </c>
    </row>
    <row r="196" ht="19.35" customHeight="1">
      <c r="A196" s="125" t="n"/>
      <c r="B196" s="130" t="n"/>
      <c r="C196" s="131" t="inlineStr">
        <is>
          <t>Всего накладные расходы</t>
        </is>
      </c>
      <c r="L196" s="128" t="n">
        <v>734.4400000000001</v>
      </c>
      <c r="M196" s="129" t="n"/>
      <c r="N196" s="128" t="n">
        <v>52336.63</v>
      </c>
    </row>
    <row r="197" ht="19.35" customHeight="1">
      <c r="A197" s="125" t="n"/>
      <c r="B197" s="130" t="n"/>
      <c r="C197" s="131" t="inlineStr">
        <is>
          <t>Всего сметная прибыль</t>
        </is>
      </c>
      <c r="L197" s="128" t="n">
        <v>338.35</v>
      </c>
      <c r="M197" s="129" t="n"/>
      <c r="N197" s="128" t="n">
        <v>24110.14</v>
      </c>
    </row>
    <row r="198" ht="19.35" customHeight="1">
      <c r="A198" s="125" t="n"/>
      <c r="B198" s="130" t="n"/>
      <c r="C198" s="131" t="inlineStr">
        <is>
          <t>Справочно</t>
        </is>
      </c>
      <c r="L198" s="128" t="n"/>
      <c r="M198" s="129" t="n"/>
      <c r="N198" s="128" t="n"/>
    </row>
    <row r="199" ht="19.35" customHeight="1">
      <c r="A199" s="125" t="n"/>
      <c r="B199" s="126" t="n"/>
      <c r="C199" s="131" t="inlineStr">
        <is>
          <t>затраты труда рабочих</t>
        </is>
      </c>
      <c r="I199" s="135" t="n">
        <v>83.70768</v>
      </c>
      <c r="J199" s="136" t="n"/>
      <c r="K199" s="136" t="n"/>
      <c r="L199" s="129" t="n"/>
      <c r="M199" s="129" t="n"/>
      <c r="N199" s="129" t="n"/>
    </row>
    <row r="200" ht="19.35" customHeight="1">
      <c r="A200" s="125" t="n"/>
      <c r="B200" s="126" t="n"/>
      <c r="C200" s="131" t="inlineStr">
        <is>
          <t>затраты труда машинистов</t>
        </is>
      </c>
      <c r="I200" s="135" t="n">
        <v>8.76192</v>
      </c>
      <c r="J200" s="136" t="n"/>
      <c r="K200" s="136" t="n"/>
      <c r="L200" s="129" t="n"/>
      <c r="M200" s="129" t="n"/>
      <c r="N200" s="129" t="n"/>
    </row>
    <row r="201" ht="19.35" customHeight="1">
      <c r="A201" s="125" t="n"/>
      <c r="B201" s="144" t="n"/>
      <c r="C201" s="144" t="n"/>
      <c r="D201" s="122" t="n"/>
      <c r="E201" s="122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45" t="inlineStr">
        <is>
          <t>Составил: ______________________________________/  Григорова И. А. /</t>
        </is>
      </c>
    </row>
    <row r="203" ht="19.35" customHeight="1">
      <c r="A203" s="145" t="n"/>
      <c r="B203" s="145" t="n"/>
      <c r="C203" s="146" t="inlineStr">
        <is>
          <t>должность, подпись (инициалы, фамилия)</t>
        </is>
      </c>
      <c r="G203" s="147" t="n"/>
      <c r="H203" s="147" t="n"/>
      <c r="I203" s="147" t="n"/>
      <c r="J203" s="145" t="n"/>
      <c r="K203" s="145" t="n"/>
      <c r="L203" s="145" t="n"/>
      <c r="M203" s="145" t="n"/>
      <c r="N203" s="145" t="n"/>
    </row>
    <row r="204" ht="19.35" customHeight="1">
      <c r="A204" s="145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46" t="inlineStr">
        <is>
          <t>должность, подпись (инициалы, фамилия)</t>
        </is>
      </c>
      <c r="G205" s="147" t="n"/>
      <c r="H205" s="147" t="n"/>
      <c r="I205" s="147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H15:N15"/>
    <mergeCell ref="C51:E51"/>
    <mergeCell ref="C95:E95"/>
    <mergeCell ref="C163:K163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36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02-33-34</t>
        </is>
      </c>
    </row>
    <row r="25" ht="19.35" customHeight="1">
      <c r="A25" s="56" t="inlineStr">
        <is>
          <t>33 ВЛ 500 кВ Зейская ГЭС - Амурская №2.  Шимановский р-он Новогеоргиевский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7.04</v>
      </c>
      <c r="M31" s="65" t="n">
        <v>0.1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16.18</v>
      </c>
      <c r="E32" s="72" t="inlineStr">
        <is>
          <t>(</t>
        </is>
      </c>
      <c r="F32" s="71" t="n">
        <v>0.23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11.78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16.18</v>
      </c>
      <c r="E34" s="72" t="inlineStr">
        <is>
          <t>(</t>
        </is>
      </c>
      <c r="F34" s="78" t="n">
        <v>0.23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636-659, 722-749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0.2</v>
      </c>
      <c r="H44" s="95" t="n">
        <v>1</v>
      </c>
      <c r="I44" s="150" t="n">
        <v>0.2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21.56</v>
      </c>
      <c r="M46" s="101" t="n">
        <v>71.26000000000001</v>
      </c>
      <c r="N46" s="103" t="n">
        <v>1536.37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9" t="n">
        <v>2.5728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21.56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1" t="n">
        <v>21.56</v>
      </c>
      <c r="M49" s="100" t="n"/>
      <c r="N49" s="103" t="n">
        <v>1536.37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19.19</v>
      </c>
      <c r="M50" s="100" t="n"/>
      <c r="N50" s="112" t="n">
        <v>1367.37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8.84</v>
      </c>
      <c r="M51" s="100" t="n"/>
      <c r="N51" s="101" t="n">
        <v>629.91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5" t="n">
        <v>49.59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0.09</v>
      </c>
      <c r="H53" s="95" t="n">
        <v>1</v>
      </c>
      <c r="I53" s="115" t="n">
        <v>0.09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27.95</v>
      </c>
      <c r="M55" s="101" t="n">
        <v>71.26000000000001</v>
      </c>
      <c r="N55" s="103" t="n">
        <v>1991.72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6" t="n">
        <v>3.33504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27.95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1" t="n">
        <v>27.95</v>
      </c>
      <c r="M58" s="100" t="n"/>
      <c r="N58" s="103" t="n">
        <v>1991.72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24.88</v>
      </c>
      <c r="M59" s="100" t="n"/>
      <c r="N59" s="112" t="n">
        <v>1772.63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11.46</v>
      </c>
      <c r="M60" s="100" t="n"/>
      <c r="N60" s="101" t="n">
        <v>816.61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5" t="n">
        <v>64.29000000000001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0.04</v>
      </c>
      <c r="H62" s="95" t="n">
        <v>1</v>
      </c>
      <c r="I62" s="115" t="n">
        <v>0.04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15.61</v>
      </c>
      <c r="M64" s="101" t="n">
        <v>71.26000000000001</v>
      </c>
      <c r="N64" s="103" t="n">
        <v>1112.37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9" t="n">
        <v>1.8624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15.61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15.61</v>
      </c>
      <c r="M67" s="100" t="n"/>
      <c r="N67" s="103" t="n">
        <v>1112.37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13.89</v>
      </c>
      <c r="M68" s="100" t="n"/>
      <c r="N68" s="151" t="n">
        <v>990.01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6.4</v>
      </c>
      <c r="M69" s="100" t="n"/>
      <c r="N69" s="101" t="n">
        <v>456.07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5" t="n">
        <v>35.9</v>
      </c>
      <c r="M70" s="113" t="n"/>
      <c r="N70" s="94" t="n"/>
    </row>
    <row r="71" ht="55.35" customHeight="1">
      <c r="A71" s="87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88" t="n"/>
      <c r="E71" s="88" t="n"/>
      <c r="F71" s="93" t="inlineStr">
        <is>
          <t>100 деревьев</t>
        </is>
      </c>
      <c r="G71" s="94" t="n">
        <v>0.12</v>
      </c>
      <c r="H71" s="95" t="n">
        <v>1</v>
      </c>
      <c r="I71" s="115" t="n">
        <v>0.12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15.16</v>
      </c>
      <c r="M73" s="101" t="n">
        <v>71.26000000000001</v>
      </c>
      <c r="N73" s="103" t="n">
        <v>1080.3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15.7</v>
      </c>
      <c r="H74" s="148" t="n">
        <v>0.96</v>
      </c>
      <c r="I74" s="116" t="n">
        <v>1.80864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15.16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1" t="n">
        <v>15.16</v>
      </c>
      <c r="M76" s="100" t="n"/>
      <c r="N76" s="103" t="n">
        <v>1080.3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13.49</v>
      </c>
      <c r="M77" s="100" t="n"/>
      <c r="N77" s="151" t="n">
        <v>961.47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6.22</v>
      </c>
      <c r="M78" s="100" t="n"/>
      <c r="N78" s="101" t="n">
        <v>442.92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5" t="n">
        <v>34.87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88" t="n"/>
      <c r="E80" s="88" t="n"/>
      <c r="F80" s="93" t="inlineStr">
        <is>
          <t>100 деревьев</t>
        </is>
      </c>
      <c r="G80" s="94" t="n">
        <v>0.05</v>
      </c>
      <c r="H80" s="95" t="n">
        <v>1</v>
      </c>
      <c r="I80" s="115" t="n">
        <v>0.05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18.46</v>
      </c>
      <c r="M82" s="101" t="n">
        <v>71.26000000000001</v>
      </c>
      <c r="N82" s="103" t="n">
        <v>1315.46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45.9</v>
      </c>
      <c r="H83" s="148" t="n">
        <v>0.96</v>
      </c>
      <c r="I83" s="119" t="n">
        <v>2.2032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18.46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1" t="n">
        <v>18.46</v>
      </c>
      <c r="M85" s="100" t="n"/>
      <c r="N85" s="103" t="n">
        <v>1315.46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16.43</v>
      </c>
      <c r="M86" s="100" t="n"/>
      <c r="N86" s="112" t="n">
        <v>1170.76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7.57</v>
      </c>
      <c r="M87" s="100" t="n"/>
      <c r="N87" s="101" t="n">
        <v>539.34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5" t="n">
        <v>42.46</v>
      </c>
      <c r="M88" s="113" t="n"/>
      <c r="N88" s="94" t="n"/>
    </row>
    <row r="89" ht="19.35" customHeight="1">
      <c r="A89" s="121" t="n"/>
      <c r="B89" s="121" t="n"/>
      <c r="C89" s="122" t="inlineStr">
        <is>
          <t>Итого по разделу 1. Вырубка просеки</t>
        </is>
      </c>
      <c r="L89" s="123" t="n">
        <v>227.11</v>
      </c>
      <c r="M89" s="121" t="n"/>
      <c r="N89" s="124" t="n"/>
    </row>
    <row r="90" ht="19.35" customHeight="1">
      <c r="A90" s="125" t="n"/>
      <c r="B90" s="126" t="n"/>
      <c r="C90" s="127" t="inlineStr">
        <is>
          <t>Итого прямые затраты по разделу</t>
        </is>
      </c>
      <c r="L90" s="128" t="n">
        <v>98.73999999999999</v>
      </c>
      <c r="M90" s="129" t="n"/>
      <c r="N90" s="128" t="n">
        <v>7036.22</v>
      </c>
    </row>
    <row r="91" ht="19.35" customHeight="1">
      <c r="A91" s="125" t="n"/>
      <c r="B91" s="126" t="n"/>
      <c r="C91" s="127" t="inlineStr">
        <is>
          <t>в том числе</t>
        </is>
      </c>
      <c r="L91" s="128" t="n"/>
      <c r="M91" s="129" t="n"/>
      <c r="N91" s="128" t="n"/>
    </row>
    <row r="92" ht="19.35" customHeight="1">
      <c r="A92" s="125" t="n"/>
      <c r="B92" s="126" t="n"/>
      <c r="C92" s="127" t="inlineStr">
        <is>
          <t>- оплата труда (ОТ)</t>
        </is>
      </c>
      <c r="L92" s="128" t="n">
        <v>98.73999999999999</v>
      </c>
      <c r="M92" s="129" t="n"/>
      <c r="N92" s="128" t="n">
        <v>7036.22</v>
      </c>
    </row>
    <row r="93" ht="19.35" customHeight="1">
      <c r="A93" s="125" t="n"/>
      <c r="B93" s="126" t="n"/>
      <c r="C93" s="127" t="inlineStr">
        <is>
          <t>- эксплуатация машин и механизмов</t>
        </is>
      </c>
      <c r="L93" s="128" t="n">
        <v>0</v>
      </c>
      <c r="M93" s="129" t="n"/>
      <c r="N93" s="128" t="n">
        <v>0</v>
      </c>
    </row>
    <row r="94" ht="19.35" customHeight="1">
      <c r="A94" s="125" t="n"/>
      <c r="B94" s="130" t="n"/>
      <c r="C94" s="131" t="inlineStr">
        <is>
          <t>в том числе</t>
        </is>
      </c>
      <c r="L94" s="128" t="n"/>
      <c r="M94" s="129" t="n"/>
      <c r="N94" s="128" t="n"/>
    </row>
    <row r="95" ht="19.35" customHeight="1">
      <c r="A95" s="125" t="n"/>
      <c r="B95" s="130" t="n"/>
      <c r="C95" s="131" t="inlineStr">
        <is>
          <t>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в том числе</t>
        </is>
      </c>
      <c r="L96" s="128" t="n"/>
      <c r="M96" s="129" t="n"/>
      <c r="N96" s="128" t="n"/>
    </row>
    <row r="97" ht="19.35" customHeight="1">
      <c r="A97" s="125" t="n"/>
      <c r="B97" s="130" t="n"/>
      <c r="C97" s="131" t="inlineStr">
        <is>
          <t>оплата труда машинистов (ОТм)</t>
        </is>
      </c>
      <c r="L97" s="128" t="n">
        <v>0</v>
      </c>
      <c r="M97" s="129" t="n"/>
      <c r="N97" s="128" t="n">
        <v>0</v>
      </c>
    </row>
    <row r="98" ht="19.35" customHeight="1">
      <c r="A98" s="125" t="n"/>
      <c r="B98" s="126" t="n"/>
      <c r="C98" s="127" t="inlineStr">
        <is>
          <t>Итого ФОТ (справочно)</t>
        </is>
      </c>
      <c r="L98" s="128" t="n">
        <v>98.73999999999999</v>
      </c>
      <c r="M98" s="129" t="n"/>
      <c r="N98" s="128" t="n">
        <v>7036.22</v>
      </c>
    </row>
    <row r="99" ht="19.35" customHeight="1">
      <c r="A99" s="125" t="n"/>
      <c r="B99" s="126" t="n"/>
      <c r="C99" s="127" t="inlineStr">
        <is>
          <t>Итого накладные расходы</t>
        </is>
      </c>
      <c r="L99" s="128" t="n">
        <v>87.88</v>
      </c>
      <c r="M99" s="129" t="n"/>
      <c r="N99" s="128" t="n">
        <v>6262.24</v>
      </c>
    </row>
    <row r="100" ht="19.35" customHeight="1">
      <c r="A100" s="125" t="n"/>
      <c r="B100" s="126" t="n"/>
      <c r="C100" s="127" t="inlineStr">
        <is>
          <t>Итого сметная прибыль</t>
        </is>
      </c>
      <c r="L100" s="128" t="n">
        <v>40.49</v>
      </c>
      <c r="M100" s="129" t="n"/>
      <c r="N100" s="128" t="n">
        <v>2884.85</v>
      </c>
    </row>
    <row r="101" ht="19.35" customHeight="1">
      <c r="A101" s="125" t="n"/>
      <c r="B101" s="132" t="n"/>
      <c r="C101" s="133" t="inlineStr">
        <is>
          <t>Итого по разделу</t>
        </is>
      </c>
      <c r="L101" s="123" t="n">
        <v>227.11</v>
      </c>
      <c r="M101" s="134" t="n"/>
      <c r="N101" s="123" t="n">
        <v>16183.31</v>
      </c>
    </row>
    <row r="102" ht="19.35" customHeight="1">
      <c r="A102" s="125" t="n"/>
      <c r="B102" s="130" t="n"/>
      <c r="C102" s="131" t="inlineStr">
        <is>
          <t>Справочно</t>
        </is>
      </c>
      <c r="L102" s="128" t="n"/>
      <c r="M102" s="129" t="n"/>
      <c r="N102" s="128" t="n"/>
    </row>
    <row r="103" ht="19.35" customHeight="1">
      <c r="A103" s="125" t="n"/>
      <c r="B103" s="126" t="n"/>
      <c r="C103" s="131" t="inlineStr">
        <is>
          <t>затраты труда рабочих</t>
        </is>
      </c>
      <c r="I103" s="135" t="n">
        <v>11.78208</v>
      </c>
      <c r="J103" s="136" t="n"/>
      <c r="K103" s="136" t="n"/>
      <c r="L103" s="129" t="n"/>
      <c r="M103" s="129" t="n"/>
      <c r="N103" s="129" t="n"/>
    </row>
    <row r="104" ht="19.35" customHeight="1">
      <c r="A104" s="125" t="n"/>
      <c r="B104" s="126" t="n"/>
      <c r="C104" s="131" t="inlineStr">
        <is>
          <t>затраты труда машинистов</t>
        </is>
      </c>
      <c r="I104" s="135" t="n">
        <v>0</v>
      </c>
      <c r="J104" s="136" t="n"/>
      <c r="K104" s="136" t="n"/>
      <c r="L104" s="129" t="n"/>
      <c r="M104" s="129" t="n"/>
      <c r="N104" s="129" t="n"/>
    </row>
    <row r="105" ht="19.35" customHeight="1">
      <c r="A105" s="137" t="n"/>
      <c r="B105" s="138" t="n"/>
      <c r="C105" s="139" t="inlineStr">
        <is>
          <t>ВСЕГО по смете</t>
        </is>
      </c>
      <c r="D105" s="140" t="n"/>
      <c r="E105" s="140" t="n"/>
      <c r="F105" s="141" t="n"/>
      <c r="G105" s="141" t="n"/>
      <c r="H105" s="141" t="n"/>
      <c r="I105" s="141" t="n"/>
      <c r="J105" s="141" t="n"/>
      <c r="K105" s="141" t="n"/>
      <c r="L105" s="142" t="n"/>
      <c r="M105" s="141" t="n"/>
      <c r="N105" s="143" t="n"/>
    </row>
    <row r="106" ht="19.35" customHeight="1">
      <c r="A106" s="125" t="n"/>
      <c r="B106" s="132" t="n"/>
      <c r="C106" s="133" t="inlineStr">
        <is>
          <t>Итого по всем разделам</t>
        </is>
      </c>
      <c r="L106" s="123" t="n">
        <v>227.11</v>
      </c>
      <c r="M106" s="124" t="n"/>
      <c r="N106" s="123" t="n"/>
    </row>
    <row r="107" ht="19.35" customHeight="1">
      <c r="A107" s="125" t="n"/>
      <c r="B107" s="126" t="n"/>
      <c r="C107" s="127" t="inlineStr">
        <is>
          <t>ВСЕГО строительные работы</t>
        </is>
      </c>
      <c r="L107" s="128" t="n">
        <v>227.11</v>
      </c>
      <c r="M107" s="129" t="n"/>
      <c r="N107" s="128" t="n">
        <v>16183.31</v>
      </c>
    </row>
    <row r="108" ht="19.35" customHeight="1">
      <c r="A108" s="125" t="n"/>
      <c r="B108" s="130" t="n"/>
      <c r="C108" s="131" t="inlineStr">
        <is>
          <t>в том числе</t>
        </is>
      </c>
      <c r="L108" s="128" t="n"/>
      <c r="M108" s="129" t="n"/>
      <c r="N108" s="128" t="n"/>
    </row>
    <row r="109" ht="19.35" customHeight="1">
      <c r="A109" s="125" t="n"/>
      <c r="B109" s="130" t="n"/>
      <c r="C109" s="131" t="inlineStr">
        <is>
          <t>всего прямые затраты</t>
        </is>
      </c>
      <c r="L109" s="128" t="n">
        <v>98.73999999999999</v>
      </c>
      <c r="M109" s="129" t="n"/>
      <c r="N109" s="128" t="n">
        <v>7036.22</v>
      </c>
    </row>
    <row r="110" ht="19.35" customHeight="1">
      <c r="A110" s="125" t="n"/>
      <c r="B110" s="130" t="n"/>
      <c r="C110" s="131" t="inlineStr">
        <is>
          <t>в том числе</t>
        </is>
      </c>
      <c r="L110" s="128" t="n"/>
      <c r="M110" s="129" t="n"/>
      <c r="N110" s="128" t="n"/>
    </row>
    <row r="111" ht="19.35" customHeight="1">
      <c r="A111" s="125" t="n"/>
      <c r="B111" s="130" t="n"/>
      <c r="C111" s="131" t="inlineStr">
        <is>
          <t>- оплата труда (ОТ)</t>
        </is>
      </c>
      <c r="L111" s="128" t="n">
        <v>98.73999999999999</v>
      </c>
      <c r="M111" s="129" t="n"/>
      <c r="N111" s="128" t="n">
        <v>7036.22</v>
      </c>
    </row>
    <row r="112" ht="19.35" customHeight="1">
      <c r="A112" s="125" t="n"/>
      <c r="B112" s="130" t="n"/>
      <c r="C112" s="131" t="inlineStr">
        <is>
          <t>- эксплуатация машин и механизмов</t>
        </is>
      </c>
      <c r="L112" s="128" t="n">
        <v>0</v>
      </c>
      <c r="M112" s="129" t="n"/>
      <c r="N112" s="128" t="n">
        <v>0</v>
      </c>
    </row>
    <row r="113" ht="19.35" customHeight="1">
      <c r="A113" s="125" t="n"/>
      <c r="B113" s="130" t="n"/>
      <c r="C113" s="131" t="inlineStr">
        <is>
          <t>в т.ч. эксплуатация машин и механизмов без учета доплат к оплате труда машинистов</t>
        </is>
      </c>
      <c r="L113" s="128" t="n">
        <v>0</v>
      </c>
      <c r="M113" s="129" t="n"/>
      <c r="N113" s="128" t="n">
        <v>0</v>
      </c>
    </row>
    <row r="114" ht="19.35" customHeight="1">
      <c r="A114" s="125" t="n"/>
      <c r="B114" s="130" t="n"/>
      <c r="C114" s="131" t="inlineStr">
        <is>
          <t>- в т.ч. оплата труда машинистов (ОТм)</t>
        </is>
      </c>
      <c r="L114" s="128" t="n">
        <v>0</v>
      </c>
      <c r="M114" s="129" t="n"/>
      <c r="N114" s="128" t="n">
        <v>0</v>
      </c>
    </row>
    <row r="115" ht="19.35" customHeight="1">
      <c r="A115" s="125" t="n"/>
      <c r="B115" s="130" t="n"/>
      <c r="C115" s="131" t="inlineStr">
        <is>
          <t>всего ФОТ (справочно)</t>
        </is>
      </c>
      <c r="L115" s="128" t="n">
        <v>98.73999999999999</v>
      </c>
      <c r="M115" s="129" t="n"/>
      <c r="N115" s="128" t="n">
        <v>7036.22</v>
      </c>
    </row>
    <row r="116" ht="19.35" customHeight="1">
      <c r="A116" s="125" t="n"/>
      <c r="B116" s="130" t="n"/>
      <c r="C116" s="131" t="inlineStr">
        <is>
          <t>всего накладные расходы</t>
        </is>
      </c>
      <c r="L116" s="128" t="n">
        <v>87.88</v>
      </c>
      <c r="M116" s="129" t="n"/>
      <c r="N116" s="128" t="n">
        <v>6262.24</v>
      </c>
    </row>
    <row r="117" ht="19.35" customHeight="1">
      <c r="A117" s="125" t="n"/>
      <c r="B117" s="130" t="n"/>
      <c r="C117" s="131" t="inlineStr">
        <is>
          <t>всего сметная прибыль</t>
        </is>
      </c>
      <c r="L117" s="128" t="n">
        <v>40.49</v>
      </c>
      <c r="M117" s="129" t="n"/>
      <c r="N117" s="128" t="n">
        <v>2884.85</v>
      </c>
    </row>
    <row r="118" ht="19.35" customHeight="1">
      <c r="A118" s="125" t="n"/>
      <c r="B118" s="132" t="n"/>
      <c r="C118" s="133" t="inlineStr">
        <is>
          <t>ВСЕГО по смете</t>
        </is>
      </c>
      <c r="L118" s="123" t="n">
        <v>227.11</v>
      </c>
      <c r="M118" s="124" t="n"/>
      <c r="N118" s="123" t="n">
        <v>16183.31</v>
      </c>
    </row>
    <row r="119" ht="19.35" customHeight="1">
      <c r="A119" s="125" t="n"/>
      <c r="B119" s="130" t="n"/>
      <c r="C119" s="131" t="inlineStr">
        <is>
          <t>Всего прямые затраты</t>
        </is>
      </c>
      <c r="L119" s="128" t="n">
        <v>98.73999999999999</v>
      </c>
      <c r="M119" s="129" t="n"/>
      <c r="N119" s="128" t="n">
        <v>7036.22</v>
      </c>
    </row>
    <row r="120" ht="19.35" customHeight="1">
      <c r="A120" s="125" t="n"/>
      <c r="B120" s="130" t="n"/>
      <c r="C120" s="131" t="inlineStr">
        <is>
          <t>в том числе</t>
        </is>
      </c>
      <c r="L120" s="128" t="n"/>
      <c r="M120" s="129" t="n"/>
      <c r="N120" s="128" t="n"/>
    </row>
    <row r="121" ht="19.35" customHeight="1">
      <c r="A121" s="125" t="n"/>
      <c r="B121" s="130" t="n"/>
      <c r="C121" s="131" t="inlineStr">
        <is>
          <t>- оплата труда рабочих (ОТ)</t>
        </is>
      </c>
      <c r="L121" s="128" t="n">
        <v>98.73999999999999</v>
      </c>
      <c r="M121" s="129" t="n"/>
      <c r="N121" s="128" t="n">
        <v>7036.22</v>
      </c>
    </row>
    <row r="122" ht="19.35" customHeight="1">
      <c r="A122" s="125" t="n"/>
      <c r="B122" s="130" t="n"/>
      <c r="C122" s="131" t="inlineStr">
        <is>
          <t>- эксплуатация машин и механизмов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в т.ч. эксплуатация машин и механизмов без учета доплат к оплате труда машинистов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- в т.ч. оплата труда машинистов (ОТм)</t>
        </is>
      </c>
      <c r="L124" s="128" t="n">
        <v>0</v>
      </c>
      <c r="M124" s="129" t="n"/>
      <c r="N124" s="128" t="n">
        <v>0</v>
      </c>
    </row>
    <row r="125" ht="19.35" customHeight="1">
      <c r="A125" s="125" t="n"/>
      <c r="B125" s="130" t="n"/>
      <c r="C125" s="131" t="inlineStr">
        <is>
          <t>Всего ФОТ (справочно)</t>
        </is>
      </c>
      <c r="L125" s="128" t="n">
        <v>98.73999999999999</v>
      </c>
      <c r="M125" s="129" t="n"/>
      <c r="N125" s="128" t="n">
        <v>7036.22</v>
      </c>
    </row>
    <row r="126" ht="19.35" customHeight="1">
      <c r="A126" s="125" t="n"/>
      <c r="B126" s="130" t="n"/>
      <c r="C126" s="131" t="inlineStr">
        <is>
          <t>Всего накладные расходы</t>
        </is>
      </c>
      <c r="L126" s="128" t="n">
        <v>87.88</v>
      </c>
      <c r="M126" s="129" t="n"/>
      <c r="N126" s="128" t="n">
        <v>6262.24</v>
      </c>
    </row>
    <row r="127" ht="19.35" customHeight="1">
      <c r="A127" s="125" t="n"/>
      <c r="B127" s="130" t="n"/>
      <c r="C127" s="131" t="inlineStr">
        <is>
          <t>Всего сметная прибыль</t>
        </is>
      </c>
      <c r="L127" s="128" t="n">
        <v>40.49</v>
      </c>
      <c r="M127" s="129" t="n"/>
      <c r="N127" s="128" t="n">
        <v>2884.85</v>
      </c>
    </row>
    <row r="128" ht="19.35" customHeight="1">
      <c r="A128" s="125" t="n"/>
      <c r="B128" s="130" t="n"/>
      <c r="C128" s="131" t="inlineStr">
        <is>
          <t>Справочно</t>
        </is>
      </c>
      <c r="L128" s="128" t="n"/>
      <c r="M128" s="129" t="n"/>
      <c r="N128" s="128" t="n"/>
    </row>
    <row r="129" ht="19.35" customHeight="1">
      <c r="A129" s="125" t="n"/>
      <c r="B129" s="126" t="n"/>
      <c r="C129" s="131" t="inlineStr">
        <is>
          <t>затраты труда рабочих</t>
        </is>
      </c>
      <c r="I129" s="135" t="n">
        <v>11.78208</v>
      </c>
      <c r="J129" s="136" t="n"/>
      <c r="K129" s="136" t="n"/>
      <c r="L129" s="129" t="n"/>
      <c r="M129" s="129" t="n"/>
      <c r="N129" s="129" t="n"/>
    </row>
    <row r="130" ht="19.35" customHeight="1">
      <c r="A130" s="125" t="n"/>
      <c r="B130" s="126" t="n"/>
      <c r="C130" s="131" t="inlineStr">
        <is>
          <t>затраты труда машинистов</t>
        </is>
      </c>
      <c r="I130" s="135" t="n">
        <v>0</v>
      </c>
      <c r="J130" s="136" t="n"/>
      <c r="K130" s="136" t="n"/>
      <c r="L130" s="129" t="n"/>
      <c r="M130" s="129" t="n"/>
      <c r="N130" s="129" t="n"/>
    </row>
    <row r="131" ht="19.35" customHeight="1">
      <c r="A131" s="125" t="n"/>
      <c r="B131" s="144" t="n"/>
      <c r="C131" s="144" t="n"/>
      <c r="D131" s="122" t="n"/>
      <c r="E131" s="122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45" t="inlineStr">
        <is>
          <t>Составил: ______________________________________/  Григорова И. А. /</t>
        </is>
      </c>
    </row>
    <row r="133" ht="19.35" customHeight="1">
      <c r="A133" s="145" t="n"/>
      <c r="B133" s="145" t="n"/>
      <c r="C133" s="146" t="inlineStr">
        <is>
          <t>должность, подпись (инициалы, фамилия)</t>
        </is>
      </c>
      <c r="G133" s="147" t="n"/>
      <c r="H133" s="147" t="n"/>
      <c r="I133" s="147" t="n"/>
      <c r="J133" s="145" t="n"/>
      <c r="K133" s="145" t="n"/>
      <c r="L133" s="145" t="n"/>
      <c r="M133" s="145" t="n"/>
      <c r="N133" s="145" t="n"/>
    </row>
    <row r="134" ht="19.35" customHeight="1">
      <c r="A134" s="145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46" t="inlineStr">
        <is>
          <t>должность, подпись (инициалы, фамилия)</t>
        </is>
      </c>
      <c r="G135" s="147" t="n"/>
      <c r="H135" s="147" t="n"/>
      <c r="I135" s="147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A17:G17"/>
    <mergeCell ref="C121:K121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8554687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02-33-35</t>
        </is>
      </c>
    </row>
    <row r="25" ht="19.35" customHeight="1">
      <c r="A25" s="56" t="inlineStr">
        <is>
          <t>33 ВЛ 500 кВ Зейская ГЭС - Амурская №2. Шимановское уч. л-во Шимановского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2876.11</v>
      </c>
      <c r="M31" s="65" t="n">
        <v>40.36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8058.54</v>
      </c>
      <c r="E32" s="72" t="inlineStr">
        <is>
          <t>(</t>
        </is>
      </c>
      <c r="F32" s="71" t="n">
        <v>140.52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4779.52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503.32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8058.54</v>
      </c>
      <c r="E34" s="72" t="inlineStr">
        <is>
          <t>(</t>
        </is>
      </c>
      <c r="F34" s="78" t="n">
        <v>140.52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684</v>
      </c>
      <c r="H44" s="95" t="n">
        <v>1</v>
      </c>
      <c r="I44" s="95" t="n">
        <v>684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31018.03</v>
      </c>
      <c r="M45" s="101" t="n">
        <v>71.26000000000001</v>
      </c>
      <c r="N45" s="103" t="n">
        <v>2210344.82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2" t="n">
        <v>3636.144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31018.03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31018.03</v>
      </c>
      <c r="M48" s="100" t="n"/>
      <c r="N48" s="103" t="n">
        <v>2210344.82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27606.05</v>
      </c>
      <c r="M49" s="100" t="n"/>
      <c r="N49" s="112" t="n">
        <v>1967206.89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12717.39</v>
      </c>
      <c r="M50" s="100" t="n"/>
      <c r="N50" s="103" t="n">
        <v>906241.38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71341.47</v>
      </c>
      <c r="M51" s="113" t="n"/>
      <c r="N51" s="94" t="n"/>
    </row>
    <row r="52" ht="19.35" customHeight="1">
      <c r="A52" s="149" t="inlineStr">
        <is>
          <t>Пролет 659-722,749-843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11.82</v>
      </c>
      <c r="H53" s="95" t="n">
        <v>1</v>
      </c>
      <c r="I53" s="115" t="n">
        <v>11.82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694.59</v>
      </c>
      <c r="M54" s="101" t="n">
        <v>71.26000000000001</v>
      </c>
      <c r="N54" s="103" t="n">
        <v>49496.48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73.89864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694.59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694.59</v>
      </c>
      <c r="M57" s="100" t="n"/>
      <c r="N57" s="103" t="n">
        <v>49496.48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618.1900000000001</v>
      </c>
      <c r="M58" s="100" t="n"/>
      <c r="N58" s="112" t="n">
        <v>44051.87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284.78</v>
      </c>
      <c r="M59" s="100" t="n"/>
      <c r="N59" s="103" t="n">
        <v>20293.56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4" t="n">
        <v>1597.56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5.31</v>
      </c>
      <c r="H61" s="95" t="n">
        <v>1</v>
      </c>
      <c r="I61" s="115" t="n">
        <v>5.31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604.96</v>
      </c>
      <c r="M62" s="101" t="n">
        <v>71.26000000000001</v>
      </c>
      <c r="N62" s="103" t="n">
        <v>43109.45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64.35720000000001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604.96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604.96</v>
      </c>
      <c r="M65" s="100" t="n"/>
      <c r="N65" s="103" t="n">
        <v>43109.45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538.41</v>
      </c>
      <c r="M66" s="100" t="n"/>
      <c r="N66" s="112" t="n">
        <v>38367.41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248.03</v>
      </c>
      <c r="M67" s="100" t="n"/>
      <c r="N67" s="103" t="n">
        <v>17674.87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4" t="n">
        <v>1391.4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1.88</v>
      </c>
      <c r="H69" s="95" t="n">
        <v>1</v>
      </c>
      <c r="I69" s="115" t="n">
        <v>1.88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284.17</v>
      </c>
      <c r="M70" s="101" t="n">
        <v>71.26000000000001</v>
      </c>
      <c r="N70" s="103" t="n">
        <v>20249.95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9" t="n">
        <v>30.2304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284.17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284.17</v>
      </c>
      <c r="M73" s="100" t="n"/>
      <c r="N73" s="103" t="n">
        <v>20249.95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252.91</v>
      </c>
      <c r="M74" s="100" t="n"/>
      <c r="N74" s="112" t="n">
        <v>18022.46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116.51</v>
      </c>
      <c r="M75" s="100" t="n"/>
      <c r="N75" s="103" t="n">
        <v>8302.48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653.59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88" t="n"/>
      <c r="E77" s="88" t="n"/>
      <c r="F77" s="93" t="inlineStr">
        <is>
          <t>100 шт</t>
        </is>
      </c>
      <c r="G77" s="94" t="n">
        <v>5.8</v>
      </c>
      <c r="H77" s="95" t="n">
        <v>1</v>
      </c>
      <c r="I77" s="150" t="n">
        <v>5.8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59.22</v>
      </c>
      <c r="K78" s="102" t="n">
        <v>1.2</v>
      </c>
      <c r="L78" s="101" t="n">
        <v>412.17</v>
      </c>
      <c r="M78" s="101" t="n">
        <v>71.26000000000001</v>
      </c>
      <c r="N78" s="103" t="n">
        <v>29371.23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6.3</v>
      </c>
      <c r="H79" s="102" t="n">
        <v>1.2</v>
      </c>
      <c r="I79" s="118" t="n">
        <v>43.848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412.17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412.17</v>
      </c>
      <c r="M81" s="100" t="n"/>
      <c r="N81" s="103" t="n">
        <v>29371.23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366.83</v>
      </c>
      <c r="M82" s="100" t="n"/>
      <c r="N82" s="112" t="n">
        <v>26140.39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168.99</v>
      </c>
      <c r="M83" s="100" t="n"/>
      <c r="N83" s="103" t="n">
        <v>12042.2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5" t="n">
        <v>947.99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88" t="n"/>
      <c r="E85" s="88" t="n"/>
      <c r="F85" s="93" t="inlineStr">
        <is>
          <t>100 шт</t>
        </is>
      </c>
      <c r="G85" s="94" t="n">
        <v>2.44</v>
      </c>
      <c r="H85" s="95" t="n">
        <v>1</v>
      </c>
      <c r="I85" s="115" t="n">
        <v>2.44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115.62</v>
      </c>
      <c r="K86" s="102" t="n">
        <v>1.2</v>
      </c>
      <c r="L86" s="101" t="n">
        <v>338.54</v>
      </c>
      <c r="M86" s="101" t="n">
        <v>71.26000000000001</v>
      </c>
      <c r="N86" s="103" t="n">
        <v>24124.36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12.3</v>
      </c>
      <c r="H87" s="102" t="n">
        <v>1.2</v>
      </c>
      <c r="I87" s="119" t="n">
        <v>36.0144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338.54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1" t="n">
        <v>338.54</v>
      </c>
      <c r="M89" s="100" t="n"/>
      <c r="N89" s="103" t="n">
        <v>24124.36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301.3</v>
      </c>
      <c r="M90" s="100" t="n"/>
      <c r="N90" s="112" t="n">
        <v>21470.68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138.8</v>
      </c>
      <c r="M91" s="100" t="n"/>
      <c r="N91" s="103" t="n">
        <v>9890.99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5" t="n">
        <v>778.64</v>
      </c>
      <c r="M92" s="113" t="n"/>
      <c r="N92" s="94" t="n"/>
    </row>
    <row r="93" ht="55.35" customHeight="1">
      <c r="A93" s="87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88" t="n"/>
      <c r="E93" s="88" t="n"/>
      <c r="F93" s="93" t="inlineStr">
        <is>
          <t>100 шт</t>
        </is>
      </c>
      <c r="G93" s="94" t="n">
        <v>0.86</v>
      </c>
      <c r="H93" s="95" t="n">
        <v>1</v>
      </c>
      <c r="I93" s="115" t="n">
        <v>0.86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154.16</v>
      </c>
      <c r="K94" s="102" t="n">
        <v>1.2</v>
      </c>
      <c r="L94" s="101" t="n">
        <v>159.09</v>
      </c>
      <c r="M94" s="101" t="n">
        <v>71.26000000000001</v>
      </c>
      <c r="N94" s="103" t="n">
        <v>11336.75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7" t="n">
        <v>16.4</v>
      </c>
      <c r="H95" s="102" t="n">
        <v>1.2</v>
      </c>
      <c r="I95" s="119" t="n">
        <v>16.9248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159.09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88" t="n"/>
      <c r="E97" s="88" t="n"/>
      <c r="F97" s="99" t="n"/>
      <c r="G97" s="106" t="n"/>
      <c r="H97" s="106" t="n"/>
      <c r="I97" s="100" t="n"/>
      <c r="J97" s="100" t="n"/>
      <c r="K97" s="100" t="n"/>
      <c r="L97" s="101" t="n">
        <v>159.09</v>
      </c>
      <c r="M97" s="100" t="n"/>
      <c r="N97" s="103" t="n">
        <v>11336.75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141.59</v>
      </c>
      <c r="M98" s="100" t="n"/>
      <c r="N98" s="112" t="n">
        <v>10089.71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65.23</v>
      </c>
      <c r="M99" s="100" t="n"/>
      <c r="N99" s="103" t="n">
        <v>4648.07</v>
      </c>
    </row>
    <row r="100" ht="19.35" customHeight="1">
      <c r="A100" s="96" t="n"/>
      <c r="B100" s="108" t="n"/>
      <c r="C100" s="87" t="inlineStr">
        <is>
          <t>Всего по позиции</t>
        </is>
      </c>
      <c r="D100" s="88" t="n"/>
      <c r="E100" s="88" t="n"/>
      <c r="F100" s="100" t="n"/>
      <c r="G100" s="106" t="n"/>
      <c r="H100" s="106" t="n"/>
      <c r="I100" s="113" t="n"/>
      <c r="J100" s="113" t="n"/>
      <c r="K100" s="113" t="n"/>
      <c r="L100" s="115" t="n">
        <v>365.91</v>
      </c>
      <c r="M100" s="113" t="n"/>
      <c r="N100" s="94" t="n"/>
    </row>
    <row r="101" ht="68.65000000000001" customHeight="1">
      <c r="A101" s="87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88" t="n"/>
      <c r="E101" s="88" t="n"/>
      <c r="F101" s="93" t="inlineStr">
        <is>
          <t>100 шт</t>
        </is>
      </c>
      <c r="G101" s="94" t="n">
        <v>17.62</v>
      </c>
      <c r="H101" s="95" t="n">
        <v>1</v>
      </c>
      <c r="I101" s="115" t="n">
        <v>17.62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115.44</v>
      </c>
      <c r="K102" s="102" t="n">
        <v>1.2</v>
      </c>
      <c r="L102" s="103" t="n">
        <v>2440.86</v>
      </c>
      <c r="M102" s="101" t="n">
        <v>71.26000000000001</v>
      </c>
      <c r="N102" s="103" t="n">
        <v>173935.68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88" t="n"/>
      <c r="E103" s="88" t="n"/>
      <c r="F103" s="99" t="n"/>
      <c r="G103" s="99" t="n"/>
      <c r="H103" s="99" t="n"/>
      <c r="I103" s="100" t="n"/>
      <c r="J103" s="101" t="n">
        <v>655.4299999999999</v>
      </c>
      <c r="K103" s="102" t="n">
        <v>1.2</v>
      </c>
      <c r="L103" s="103" t="n">
        <v>13858.41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88" t="n"/>
      <c r="E104" s="88" t="n"/>
      <c r="F104" s="99" t="n"/>
      <c r="G104" s="99" t="n"/>
      <c r="H104" s="99" t="n"/>
      <c r="I104" s="100" t="n"/>
      <c r="J104" s="101" t="n">
        <v>114.62</v>
      </c>
      <c r="K104" s="102" t="n">
        <v>1.2</v>
      </c>
      <c r="L104" s="103" t="n">
        <v>2423.53</v>
      </c>
      <c r="M104" s="101" t="n">
        <v>71.26000000000001</v>
      </c>
      <c r="N104" s="103" t="n">
        <v>172700.75</v>
      </c>
    </row>
    <row r="105" ht="19.35" customHeight="1">
      <c r="A105" s="96" t="n"/>
      <c r="B105" s="104" t="n"/>
      <c r="C105" s="98" t="inlineStr">
        <is>
          <t>ЗТ</t>
        </is>
      </c>
      <c r="D105" s="88" t="n"/>
      <c r="E105" s="88" t="n"/>
      <c r="F105" s="105" t="inlineStr">
        <is>
          <t>чел.-ч</t>
        </is>
      </c>
      <c r="G105" s="117" t="n">
        <v>14.8</v>
      </c>
      <c r="H105" s="102" t="n">
        <v>1.2</v>
      </c>
      <c r="I105" s="119" t="n">
        <v>312.9312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88" t="n"/>
      <c r="E106" s="88" t="n"/>
      <c r="F106" s="105" t="inlineStr">
        <is>
          <t>чел.-ч</t>
        </is>
      </c>
      <c r="G106" s="101" t="n">
        <v>8.49</v>
      </c>
      <c r="H106" s="102" t="n">
        <v>1.2</v>
      </c>
      <c r="I106" s="116" t="n">
        <v>179.51256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88" t="n"/>
      <c r="E107" s="88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16299.27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88" t="n"/>
      <c r="E108" s="88" t="n"/>
      <c r="F108" s="99" t="n"/>
      <c r="G108" s="106" t="n"/>
      <c r="H108" s="106" t="n"/>
      <c r="I108" s="100" t="n"/>
      <c r="J108" s="100" t="n"/>
      <c r="K108" s="100" t="n"/>
      <c r="L108" s="103" t="n">
        <v>4864.39</v>
      </c>
      <c r="M108" s="100" t="n"/>
      <c r="N108" s="103" t="n">
        <v>346636.43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88" t="n"/>
      <c r="E109" s="88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3" t="n">
        <v>4329.31</v>
      </c>
      <c r="M109" s="100" t="n"/>
      <c r="N109" s="112" t="n">
        <v>308506.42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88" t="n"/>
      <c r="E110" s="88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3" t="n">
        <v>1994.4</v>
      </c>
      <c r="M110" s="100" t="n"/>
      <c r="N110" s="103" t="n">
        <v>142120.94</v>
      </c>
    </row>
    <row r="111" ht="19.35" customHeight="1">
      <c r="A111" s="96" t="n"/>
      <c r="B111" s="108" t="n"/>
      <c r="C111" s="87" t="inlineStr">
        <is>
          <t>Всего по позиции</t>
        </is>
      </c>
      <c r="D111" s="88" t="n"/>
      <c r="E111" s="88" t="n"/>
      <c r="F111" s="100" t="n"/>
      <c r="G111" s="106" t="n"/>
      <c r="H111" s="106" t="n"/>
      <c r="I111" s="113" t="n"/>
      <c r="J111" s="113" t="n"/>
      <c r="K111" s="113" t="n"/>
      <c r="L111" s="114" t="n">
        <v>22622.98</v>
      </c>
      <c r="M111" s="113" t="n"/>
      <c r="N111" s="94" t="n"/>
    </row>
    <row r="112" ht="55.35" customHeight="1">
      <c r="A112" s="87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88" t="n"/>
      <c r="E112" s="88" t="n"/>
      <c r="F112" s="93" t="inlineStr">
        <is>
          <t>100 шт</t>
        </is>
      </c>
      <c r="G112" s="94" t="n">
        <v>17.62</v>
      </c>
      <c r="H112" s="95" t="n">
        <v>1</v>
      </c>
      <c r="I112" s="115" t="n">
        <v>17.62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88" t="n"/>
      <c r="E113" s="88" t="n"/>
      <c r="F113" s="99" t="n"/>
      <c r="G113" s="99" t="n"/>
      <c r="H113" s="99" t="n"/>
      <c r="I113" s="100" t="n"/>
      <c r="J113" s="101" t="n">
        <v>28.94</v>
      </c>
      <c r="K113" s="102" t="n">
        <v>1.2</v>
      </c>
      <c r="L113" s="101" t="n">
        <v>611.91</v>
      </c>
      <c r="M113" s="101" t="n">
        <v>71.26000000000001</v>
      </c>
      <c r="N113" s="103" t="n">
        <v>43604.71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88" t="n"/>
      <c r="E114" s="88" t="n"/>
      <c r="F114" s="99" t="n"/>
      <c r="G114" s="99" t="n"/>
      <c r="H114" s="99" t="n"/>
      <c r="I114" s="100" t="n"/>
      <c r="J114" s="101" t="n">
        <v>163.66</v>
      </c>
      <c r="K114" s="102" t="n">
        <v>1.2</v>
      </c>
      <c r="L114" s="103" t="n">
        <v>3460.43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88" t="n"/>
      <c r="E115" s="88" t="n"/>
      <c r="F115" s="99" t="n"/>
      <c r="G115" s="99" t="n"/>
      <c r="H115" s="99" t="n"/>
      <c r="I115" s="100" t="n"/>
      <c r="J115" s="101" t="n">
        <v>28.62</v>
      </c>
      <c r="K115" s="102" t="n">
        <v>1.2</v>
      </c>
      <c r="L115" s="101" t="n">
        <v>605.14</v>
      </c>
      <c r="M115" s="101" t="n">
        <v>71.26000000000001</v>
      </c>
      <c r="N115" s="103" t="n">
        <v>43122.28</v>
      </c>
    </row>
    <row r="116" ht="19.35" customHeight="1">
      <c r="A116" s="96" t="n"/>
      <c r="B116" s="104" t="n"/>
      <c r="C116" s="98" t="inlineStr">
        <is>
          <t>ЗТ</t>
        </is>
      </c>
      <c r="D116" s="88" t="n"/>
      <c r="E116" s="88" t="n"/>
      <c r="F116" s="105" t="inlineStr">
        <is>
          <t>чел.-ч</t>
        </is>
      </c>
      <c r="G116" s="101" t="n">
        <v>3.71</v>
      </c>
      <c r="H116" s="102" t="n">
        <v>1.2</v>
      </c>
      <c r="I116" s="116" t="n">
        <v>78.44423999999999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88" t="n"/>
      <c r="E117" s="88" t="n"/>
      <c r="F117" s="105" t="inlineStr">
        <is>
          <t>чел.-ч</t>
        </is>
      </c>
      <c r="G117" s="101" t="n">
        <v>2.12</v>
      </c>
      <c r="H117" s="102" t="n">
        <v>1.2</v>
      </c>
      <c r="I117" s="116" t="n">
        <v>44.82528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88" t="n"/>
      <c r="E118" s="88" t="n"/>
      <c r="F118" s="99" t="n"/>
      <c r="G118" s="106" t="n"/>
      <c r="H118" s="106" t="n"/>
      <c r="I118" s="100" t="n"/>
      <c r="J118" s="101" t="n">
        <v>192.6</v>
      </c>
      <c r="K118" s="100" t="n"/>
      <c r="L118" s="103" t="n">
        <v>4072.34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88" t="n"/>
      <c r="E119" s="88" t="n"/>
      <c r="F119" s="99" t="n"/>
      <c r="G119" s="106" t="n"/>
      <c r="H119" s="106" t="n"/>
      <c r="I119" s="100" t="n"/>
      <c r="J119" s="100" t="n"/>
      <c r="K119" s="100" t="n"/>
      <c r="L119" s="103" t="n">
        <v>1217.05</v>
      </c>
      <c r="M119" s="100" t="n"/>
      <c r="N119" s="103" t="n">
        <v>86726.99000000001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88" t="n"/>
      <c r="E120" s="88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3" t="n">
        <v>1083.17</v>
      </c>
      <c r="M120" s="100" t="n"/>
      <c r="N120" s="112" t="n">
        <v>77187.02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88" t="n"/>
      <c r="E121" s="88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1" t="n">
        <v>498.99</v>
      </c>
      <c r="M121" s="100" t="n"/>
      <c r="N121" s="103" t="n">
        <v>35558.07</v>
      </c>
    </row>
    <row r="122" ht="19.35" customHeight="1">
      <c r="A122" s="96" t="n"/>
      <c r="B122" s="108" t="n"/>
      <c r="C122" s="87" t="inlineStr">
        <is>
          <t>Всего по позиции</t>
        </is>
      </c>
      <c r="D122" s="88" t="n"/>
      <c r="E122" s="88" t="n"/>
      <c r="F122" s="100" t="n"/>
      <c r="G122" s="106" t="n"/>
      <c r="H122" s="106" t="n"/>
      <c r="I122" s="113" t="n"/>
      <c r="J122" s="113" t="n"/>
      <c r="K122" s="113" t="n"/>
      <c r="L122" s="114" t="n">
        <v>5654.5</v>
      </c>
      <c r="M122" s="113" t="n"/>
      <c r="N122" s="94" t="n"/>
    </row>
    <row r="123" ht="68.65000000000001" customHeight="1">
      <c r="A123" s="87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88" t="n"/>
      <c r="E123" s="88" t="n"/>
      <c r="F123" s="93" t="inlineStr">
        <is>
          <t>100 шт</t>
        </is>
      </c>
      <c r="G123" s="94" t="n">
        <v>7.75</v>
      </c>
      <c r="H123" s="95" t="n">
        <v>1</v>
      </c>
      <c r="I123" s="115" t="n">
        <v>7.75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88" t="n"/>
      <c r="E124" s="88" t="n"/>
      <c r="F124" s="99" t="n"/>
      <c r="G124" s="99" t="n"/>
      <c r="H124" s="99" t="n"/>
      <c r="I124" s="100" t="n"/>
      <c r="J124" s="101" t="n">
        <v>201.24</v>
      </c>
      <c r="K124" s="102" t="n">
        <v>1.2</v>
      </c>
      <c r="L124" s="103" t="n">
        <v>1871.53</v>
      </c>
      <c r="M124" s="101" t="n">
        <v>71.26000000000001</v>
      </c>
      <c r="N124" s="103" t="n">
        <v>133365.23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88" t="n"/>
      <c r="E125" s="88" t="n"/>
      <c r="F125" s="99" t="n"/>
      <c r="G125" s="99" t="n"/>
      <c r="H125" s="99" t="n"/>
      <c r="I125" s="100" t="n"/>
      <c r="J125" s="103" t="n">
        <v>1142.56</v>
      </c>
      <c r="K125" s="102" t="n">
        <v>1.2</v>
      </c>
      <c r="L125" s="103" t="n">
        <v>10625.81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88" t="n"/>
      <c r="E126" s="88" t="n"/>
      <c r="F126" s="99" t="n"/>
      <c r="G126" s="99" t="n"/>
      <c r="H126" s="99" t="n"/>
      <c r="I126" s="100" t="n"/>
      <c r="J126" s="101" t="n">
        <v>199.8</v>
      </c>
      <c r="K126" s="102" t="n">
        <v>1.2</v>
      </c>
      <c r="L126" s="103" t="n">
        <v>1858.14</v>
      </c>
      <c r="M126" s="101" t="n">
        <v>71.26000000000001</v>
      </c>
      <c r="N126" s="103" t="n">
        <v>132411.06</v>
      </c>
    </row>
    <row r="127" ht="19.35" customHeight="1">
      <c r="A127" s="96" t="n"/>
      <c r="B127" s="104" t="n"/>
      <c r="C127" s="98" t="inlineStr">
        <is>
          <t>ЗТ</t>
        </is>
      </c>
      <c r="D127" s="88" t="n"/>
      <c r="E127" s="88" t="n"/>
      <c r="F127" s="105" t="inlineStr">
        <is>
          <t>чел.-ч</t>
        </is>
      </c>
      <c r="G127" s="117" t="n">
        <v>25.8</v>
      </c>
      <c r="H127" s="102" t="n">
        <v>1.2</v>
      </c>
      <c r="I127" s="101" t="n">
        <v>239.94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88" t="n"/>
      <c r="E128" s="88" t="n"/>
      <c r="F128" s="105" t="inlineStr">
        <is>
          <t>чел.-ч</t>
        </is>
      </c>
      <c r="G128" s="117" t="n">
        <v>14.8</v>
      </c>
      <c r="H128" s="102" t="n">
        <v>1.2</v>
      </c>
      <c r="I128" s="101" t="n">
        <v>137.64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88" t="n"/>
      <c r="E129" s="88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12497.34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88" t="n"/>
      <c r="E130" s="88" t="n"/>
      <c r="F130" s="99" t="n"/>
      <c r="G130" s="106" t="n"/>
      <c r="H130" s="106" t="n"/>
      <c r="I130" s="100" t="n"/>
      <c r="J130" s="100" t="n"/>
      <c r="K130" s="100" t="n"/>
      <c r="L130" s="103" t="n">
        <v>3729.67</v>
      </c>
      <c r="M130" s="100" t="n"/>
      <c r="N130" s="103" t="n">
        <v>265776.29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88" t="n"/>
      <c r="E131" s="88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3" t="n">
        <v>3319.41</v>
      </c>
      <c r="M131" s="100" t="n"/>
      <c r="N131" s="112" t="n">
        <v>236540.9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88" t="n"/>
      <c r="E132" s="88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3" t="n">
        <v>1529.16</v>
      </c>
      <c r="M132" s="100" t="n"/>
      <c r="N132" s="103" t="n">
        <v>108968.28</v>
      </c>
    </row>
    <row r="133" ht="19.35" customHeight="1">
      <c r="A133" s="96" t="n"/>
      <c r="B133" s="108" t="n"/>
      <c r="C133" s="87" t="inlineStr">
        <is>
          <t>Всего по позиции</t>
        </is>
      </c>
      <c r="D133" s="88" t="n"/>
      <c r="E133" s="88" t="n"/>
      <c r="F133" s="100" t="n"/>
      <c r="G133" s="106" t="n"/>
      <c r="H133" s="106" t="n"/>
      <c r="I133" s="113" t="n"/>
      <c r="J133" s="113" t="n"/>
      <c r="K133" s="113" t="n"/>
      <c r="L133" s="114" t="n">
        <v>17345.91</v>
      </c>
      <c r="M133" s="113" t="n"/>
      <c r="N133" s="94" t="n"/>
    </row>
    <row r="134" ht="55.35" customHeight="1">
      <c r="A134" s="87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88" t="n"/>
      <c r="E134" s="88" t="n"/>
      <c r="F134" s="93" t="inlineStr">
        <is>
          <t>100 шт</t>
        </is>
      </c>
      <c r="G134" s="94" t="n">
        <v>7.75</v>
      </c>
      <c r="H134" s="95" t="n">
        <v>1</v>
      </c>
      <c r="I134" s="115" t="n">
        <v>7.75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88" t="n"/>
      <c r="E135" s="88" t="n"/>
      <c r="F135" s="99" t="n"/>
      <c r="G135" s="99" t="n"/>
      <c r="H135" s="99" t="n"/>
      <c r="I135" s="100" t="n"/>
      <c r="J135" s="101" t="n">
        <v>58.34</v>
      </c>
      <c r="K135" s="102" t="n">
        <v>1.2</v>
      </c>
      <c r="L135" s="101" t="n">
        <v>542.5599999999999</v>
      </c>
      <c r="M135" s="101" t="n">
        <v>71.26000000000001</v>
      </c>
      <c r="N135" s="103" t="n">
        <v>38662.83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88" t="n"/>
      <c r="E136" s="88" t="n"/>
      <c r="F136" s="99" t="n"/>
      <c r="G136" s="99" t="n"/>
      <c r="H136" s="99" t="n"/>
      <c r="I136" s="100" t="n"/>
      <c r="J136" s="101" t="n">
        <v>330.42</v>
      </c>
      <c r="K136" s="102" t="n">
        <v>1.2</v>
      </c>
      <c r="L136" s="103" t="n">
        <v>3072.91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88" t="n"/>
      <c r="E137" s="88" t="n"/>
      <c r="F137" s="99" t="n"/>
      <c r="G137" s="99" t="n"/>
      <c r="H137" s="99" t="n"/>
      <c r="I137" s="100" t="n"/>
      <c r="J137" s="101" t="n">
        <v>57.78</v>
      </c>
      <c r="K137" s="102" t="n">
        <v>1.2</v>
      </c>
      <c r="L137" s="101" t="n">
        <v>537.35</v>
      </c>
      <c r="M137" s="101" t="n">
        <v>71.26000000000001</v>
      </c>
      <c r="N137" s="103" t="n">
        <v>38291.56</v>
      </c>
    </row>
    <row r="138" ht="19.35" customHeight="1">
      <c r="A138" s="96" t="n"/>
      <c r="B138" s="104" t="n"/>
      <c r="C138" s="98" t="inlineStr">
        <is>
          <t>ЗТ</t>
        </is>
      </c>
      <c r="D138" s="88" t="n"/>
      <c r="E138" s="88" t="n"/>
      <c r="F138" s="105" t="inlineStr">
        <is>
          <t>чел.-ч</t>
        </is>
      </c>
      <c r="G138" s="101" t="n">
        <v>7.48</v>
      </c>
      <c r="H138" s="102" t="n">
        <v>1.2</v>
      </c>
      <c r="I138" s="118" t="n">
        <v>69.56399999999999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88" t="n"/>
      <c r="E139" s="88" t="n"/>
      <c r="F139" s="105" t="inlineStr">
        <is>
          <t>чел.-ч</t>
        </is>
      </c>
      <c r="G139" s="101" t="n">
        <v>4.28</v>
      </c>
      <c r="H139" s="102" t="n">
        <v>1.2</v>
      </c>
      <c r="I139" s="118" t="n">
        <v>39.804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88" t="n"/>
      <c r="E140" s="88" t="n"/>
      <c r="F140" s="99" t="n"/>
      <c r="G140" s="106" t="n"/>
      <c r="H140" s="106" t="n"/>
      <c r="I140" s="100" t="n"/>
      <c r="J140" s="101" t="n">
        <v>388.76</v>
      </c>
      <c r="K140" s="100" t="n"/>
      <c r="L140" s="103" t="n">
        <v>3615.47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88" t="n"/>
      <c r="E141" s="88" t="n"/>
      <c r="F141" s="99" t="n"/>
      <c r="G141" s="106" t="n"/>
      <c r="H141" s="106" t="n"/>
      <c r="I141" s="100" t="n"/>
      <c r="J141" s="100" t="n"/>
      <c r="K141" s="100" t="n"/>
      <c r="L141" s="103" t="n">
        <v>1079.91</v>
      </c>
      <c r="M141" s="100" t="n"/>
      <c r="N141" s="103" t="n">
        <v>76954.39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88" t="n"/>
      <c r="E142" s="88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1" t="n">
        <v>961.12</v>
      </c>
      <c r="M142" s="100" t="n"/>
      <c r="N142" s="112" t="n">
        <v>68489.41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88" t="n"/>
      <c r="E143" s="88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1" t="n">
        <v>442.76</v>
      </c>
      <c r="M143" s="100" t="n"/>
      <c r="N143" s="103" t="n">
        <v>31551.3</v>
      </c>
    </row>
    <row r="144" ht="19.35" customHeight="1">
      <c r="A144" s="96" t="n"/>
      <c r="B144" s="108" t="n"/>
      <c r="C144" s="87" t="inlineStr">
        <is>
          <t>Всего по позиции</t>
        </is>
      </c>
      <c r="D144" s="88" t="n"/>
      <c r="E144" s="88" t="n"/>
      <c r="F144" s="100" t="n"/>
      <c r="G144" s="106" t="n"/>
      <c r="H144" s="106" t="n"/>
      <c r="I144" s="113" t="n"/>
      <c r="J144" s="113" t="n"/>
      <c r="K144" s="113" t="n"/>
      <c r="L144" s="114" t="n">
        <v>5019.35</v>
      </c>
      <c r="M144" s="113" t="n"/>
      <c r="N144" s="94" t="n"/>
    </row>
    <row r="145" ht="68.65000000000001" customHeight="1">
      <c r="A145" s="87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88" t="n"/>
      <c r="E145" s="88" t="n"/>
      <c r="F145" s="93" t="inlineStr">
        <is>
          <t>100 шт</t>
        </is>
      </c>
      <c r="G145" s="94" t="n">
        <v>2.74</v>
      </c>
      <c r="H145" s="95" t="n">
        <v>1</v>
      </c>
      <c r="I145" s="115" t="n">
        <v>2.74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88" t="n"/>
      <c r="E146" s="88" t="n"/>
      <c r="F146" s="99" t="n"/>
      <c r="G146" s="99" t="n"/>
      <c r="H146" s="99" t="n"/>
      <c r="I146" s="100" t="n"/>
      <c r="J146" s="101" t="n">
        <v>326.82</v>
      </c>
      <c r="K146" s="102" t="n">
        <v>1.2</v>
      </c>
      <c r="L146" s="103" t="n">
        <v>1074.58</v>
      </c>
      <c r="M146" s="101" t="n">
        <v>71.26000000000001</v>
      </c>
      <c r="N146" s="103" t="n">
        <v>76574.57000000001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88" t="n"/>
      <c r="E147" s="88" t="n"/>
      <c r="F147" s="99" t="n"/>
      <c r="G147" s="99" t="n"/>
      <c r="H147" s="99" t="n"/>
      <c r="I147" s="100" t="n"/>
      <c r="J147" s="103" t="n">
        <v>1852.8</v>
      </c>
      <c r="K147" s="102" t="n">
        <v>1.2</v>
      </c>
      <c r="L147" s="103" t="n">
        <v>6092.01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88" t="n"/>
      <c r="E148" s="88" t="n"/>
      <c r="F148" s="99" t="n"/>
      <c r="G148" s="99" t="n"/>
      <c r="H148" s="99" t="n"/>
      <c r="I148" s="100" t="n"/>
      <c r="J148" s="101" t="n">
        <v>324</v>
      </c>
      <c r="K148" s="102" t="n">
        <v>1.2</v>
      </c>
      <c r="L148" s="103" t="n">
        <v>1065.31</v>
      </c>
      <c r="M148" s="101" t="n">
        <v>71.26000000000001</v>
      </c>
      <c r="N148" s="103" t="n">
        <v>75913.99000000001</v>
      </c>
    </row>
    <row r="149" ht="19.35" customHeight="1">
      <c r="A149" s="96" t="n"/>
      <c r="B149" s="104" t="n"/>
      <c r="C149" s="98" t="inlineStr">
        <is>
          <t>ЗТ</t>
        </is>
      </c>
      <c r="D149" s="88" t="n"/>
      <c r="E149" s="88" t="n"/>
      <c r="F149" s="105" t="inlineStr">
        <is>
          <t>чел.-ч</t>
        </is>
      </c>
      <c r="G149" s="117" t="n">
        <v>41.9</v>
      </c>
      <c r="H149" s="102" t="n">
        <v>1.2</v>
      </c>
      <c r="I149" s="119" t="n">
        <v>137.7672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88" t="n"/>
      <c r="E150" s="88" t="n"/>
      <c r="F150" s="105" t="inlineStr">
        <is>
          <t>чел.-ч</t>
        </is>
      </c>
      <c r="G150" s="120" t="n">
        <v>24</v>
      </c>
      <c r="H150" s="102" t="n">
        <v>1.2</v>
      </c>
      <c r="I150" s="118" t="n">
        <v>78.91200000000001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88" t="n"/>
      <c r="E151" s="88" t="n"/>
      <c r="F151" s="99" t="n"/>
      <c r="G151" s="106" t="n"/>
      <c r="H151" s="106" t="n"/>
      <c r="I151" s="100" t="n"/>
      <c r="J151" s="103" t="n">
        <v>2179.62</v>
      </c>
      <c r="K151" s="100" t="n"/>
      <c r="L151" s="103" t="n">
        <v>7166.59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88" t="n"/>
      <c r="E152" s="88" t="n"/>
      <c r="F152" s="99" t="n"/>
      <c r="G152" s="106" t="n"/>
      <c r="H152" s="106" t="n"/>
      <c r="I152" s="100" t="n"/>
      <c r="J152" s="100" t="n"/>
      <c r="K152" s="100" t="n"/>
      <c r="L152" s="103" t="n">
        <v>2139.89</v>
      </c>
      <c r="M152" s="100" t="n"/>
      <c r="N152" s="103" t="n">
        <v>152488.56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88" t="n"/>
      <c r="E153" s="88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3" t="n">
        <v>1904.5</v>
      </c>
      <c r="M153" s="100" t="n"/>
      <c r="N153" s="112" t="n">
        <v>135714.82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88" t="n"/>
      <c r="E154" s="88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1" t="n">
        <v>877.35</v>
      </c>
      <c r="M154" s="100" t="n"/>
      <c r="N154" s="103" t="n">
        <v>62520.31</v>
      </c>
    </row>
    <row r="155" ht="19.35" customHeight="1">
      <c r="A155" s="96" t="n"/>
      <c r="B155" s="108" t="n"/>
      <c r="C155" s="87" t="inlineStr">
        <is>
          <t>Всего по позиции</t>
        </is>
      </c>
      <c r="D155" s="88" t="n"/>
      <c r="E155" s="88" t="n"/>
      <c r="F155" s="100" t="n"/>
      <c r="G155" s="106" t="n"/>
      <c r="H155" s="106" t="n"/>
      <c r="I155" s="113" t="n"/>
      <c r="J155" s="113" t="n"/>
      <c r="K155" s="113" t="n"/>
      <c r="L155" s="114" t="n">
        <v>9948.440000000001</v>
      </c>
      <c r="M155" s="113" t="n"/>
      <c r="N155" s="94" t="n"/>
    </row>
    <row r="156" ht="55.35" customHeight="1">
      <c r="A156" s="87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88" t="n"/>
      <c r="E156" s="88" t="n"/>
      <c r="F156" s="93" t="inlineStr">
        <is>
          <t>100 шт</t>
        </is>
      </c>
      <c r="G156" s="94" t="n">
        <v>2.74</v>
      </c>
      <c r="H156" s="95" t="n">
        <v>1</v>
      </c>
      <c r="I156" s="115" t="n">
        <v>2.74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88" t="n"/>
      <c r="E157" s="88" t="n"/>
      <c r="F157" s="99" t="n"/>
      <c r="G157" s="99" t="n"/>
      <c r="H157" s="99" t="n"/>
      <c r="I157" s="100" t="n"/>
      <c r="J157" s="101" t="n">
        <v>93.59999999999999</v>
      </c>
      <c r="K157" s="102" t="n">
        <v>1.2</v>
      </c>
      <c r="L157" s="101" t="n">
        <v>307.76</v>
      </c>
      <c r="M157" s="101" t="n">
        <v>71.26000000000001</v>
      </c>
      <c r="N157" s="103" t="n">
        <v>21930.98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88" t="n"/>
      <c r="E158" s="88" t="n"/>
      <c r="F158" s="99" t="n"/>
      <c r="G158" s="99" t="n"/>
      <c r="H158" s="99" t="n"/>
      <c r="I158" s="100" t="n"/>
      <c r="J158" s="101" t="n">
        <v>531.14</v>
      </c>
      <c r="K158" s="102" t="n">
        <v>1.2</v>
      </c>
      <c r="L158" s="103" t="n">
        <v>1746.39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88" t="n"/>
      <c r="E159" s="88" t="n"/>
      <c r="F159" s="99" t="n"/>
      <c r="G159" s="99" t="n"/>
      <c r="H159" s="99" t="n"/>
      <c r="I159" s="100" t="n"/>
      <c r="J159" s="101" t="n">
        <v>92.88</v>
      </c>
      <c r="K159" s="102" t="n">
        <v>1.2</v>
      </c>
      <c r="L159" s="101" t="n">
        <v>305.39</v>
      </c>
      <c r="M159" s="101" t="n">
        <v>71.26000000000001</v>
      </c>
      <c r="N159" s="103" t="n">
        <v>21762.09</v>
      </c>
    </row>
    <row r="160" ht="19.35" customHeight="1">
      <c r="A160" s="96" t="n"/>
      <c r="B160" s="104" t="n"/>
      <c r="C160" s="98" t="inlineStr">
        <is>
          <t>ЗТ</t>
        </is>
      </c>
      <c r="D160" s="88" t="n"/>
      <c r="E160" s="88" t="n"/>
      <c r="F160" s="105" t="inlineStr">
        <is>
          <t>чел.-ч</t>
        </is>
      </c>
      <c r="G160" s="120" t="n">
        <v>12</v>
      </c>
      <c r="H160" s="102" t="n">
        <v>1.2</v>
      </c>
      <c r="I160" s="118" t="n">
        <v>39.456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88" t="n"/>
      <c r="E161" s="88" t="n"/>
      <c r="F161" s="105" t="inlineStr">
        <is>
          <t>чел.-ч</t>
        </is>
      </c>
      <c r="G161" s="101" t="n">
        <v>6.88</v>
      </c>
      <c r="H161" s="102" t="n">
        <v>1.2</v>
      </c>
      <c r="I161" s="116" t="n">
        <v>22.62144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88" t="n"/>
      <c r="E162" s="88" t="n"/>
      <c r="F162" s="99" t="n"/>
      <c r="G162" s="106" t="n"/>
      <c r="H162" s="106" t="n"/>
      <c r="I162" s="100" t="n"/>
      <c r="J162" s="101" t="n">
        <v>624.74</v>
      </c>
      <c r="K162" s="100" t="n"/>
      <c r="L162" s="103" t="n">
        <v>2054.15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88" t="n"/>
      <c r="E163" s="88" t="n"/>
      <c r="F163" s="99" t="n"/>
      <c r="G163" s="106" t="n"/>
      <c r="H163" s="106" t="n"/>
      <c r="I163" s="100" t="n"/>
      <c r="J163" s="100" t="n"/>
      <c r="K163" s="100" t="n"/>
      <c r="L163" s="101" t="n">
        <v>613.15</v>
      </c>
      <c r="M163" s="100" t="n"/>
      <c r="N163" s="103" t="n">
        <v>43693.07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88" t="n"/>
      <c r="E164" s="88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1" t="n">
        <v>545.7</v>
      </c>
      <c r="M164" s="100" t="n"/>
      <c r="N164" s="112" t="n">
        <v>38886.83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88" t="n"/>
      <c r="E165" s="88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251.39</v>
      </c>
      <c r="M165" s="100" t="n"/>
      <c r="N165" s="103" t="n">
        <v>17914.16</v>
      </c>
    </row>
    <row r="166" ht="19.35" customHeight="1">
      <c r="A166" s="96" t="n"/>
      <c r="B166" s="108" t="n"/>
      <c r="C166" s="87" t="inlineStr">
        <is>
          <t>Всего по позиции</t>
        </is>
      </c>
      <c r="D166" s="88" t="n"/>
      <c r="E166" s="88" t="n"/>
      <c r="F166" s="100" t="n"/>
      <c r="G166" s="106" t="n"/>
      <c r="H166" s="106" t="n"/>
      <c r="I166" s="113" t="n"/>
      <c r="J166" s="113" t="n"/>
      <c r="K166" s="113" t="n"/>
      <c r="L166" s="114" t="n">
        <v>2851.24</v>
      </c>
      <c r="M166" s="113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140518.98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79216.71000000001</v>
      </c>
      <c r="M168" s="129" t="n"/>
      <c r="N168" s="128" t="n">
        <v>3690139.4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40360.75</v>
      </c>
      <c r="M170" s="129" t="n"/>
      <c r="N170" s="128" t="n">
        <v>2876107.04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38855.96</v>
      </c>
      <c r="M171" s="129" t="n"/>
      <c r="N171" s="128" t="n">
        <v>814032.36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38855.96</v>
      </c>
      <c r="M173" s="129" t="n"/>
      <c r="N173" s="128" t="n">
        <v>814032.36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6794.86</v>
      </c>
      <c r="M175" s="129" t="n"/>
      <c r="N175" s="128" t="n">
        <v>484201.73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47155.61</v>
      </c>
      <c r="M176" s="129" t="n"/>
      <c r="N176" s="128" t="n">
        <v>3360308.77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41968.49</v>
      </c>
      <c r="M177" s="129" t="n"/>
      <c r="N177" s="128" t="n">
        <v>2990674.81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19333.78</v>
      </c>
      <c r="M178" s="129" t="n"/>
      <c r="N178" s="128" t="n">
        <v>1377726.61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140518.98</v>
      </c>
      <c r="M179" s="134" t="n"/>
      <c r="N179" s="123" t="n">
        <v>8058540.82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4779.52008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503.31528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140518.98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140518.98</v>
      </c>
      <c r="M185" s="129" t="n"/>
      <c r="N185" s="128" t="n">
        <v>8058540.82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79216.71000000001</v>
      </c>
      <c r="M187" s="129" t="n"/>
      <c r="N187" s="128" t="n">
        <v>3690139.4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40360.75</v>
      </c>
      <c r="M189" s="129" t="n"/>
      <c r="N189" s="128" t="n">
        <v>2876107.04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38855.96</v>
      </c>
      <c r="M190" s="129" t="n"/>
      <c r="N190" s="128" t="n">
        <v>814032.36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38855.96</v>
      </c>
      <c r="M191" s="129" t="n"/>
      <c r="N191" s="128" t="n">
        <v>814032.36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6794.86</v>
      </c>
      <c r="M192" s="129" t="n"/>
      <c r="N192" s="128" t="n">
        <v>484201.73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47155.61</v>
      </c>
      <c r="M193" s="129" t="n"/>
      <c r="N193" s="128" t="n">
        <v>3360308.77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41968.49</v>
      </c>
      <c r="M194" s="129" t="n"/>
      <c r="N194" s="128" t="n">
        <v>2990674.81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19333.78</v>
      </c>
      <c r="M195" s="129" t="n"/>
      <c r="N195" s="128" t="n">
        <v>1377726.61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140518.98</v>
      </c>
      <c r="M196" s="124" t="n"/>
      <c r="N196" s="123" t="n">
        <v>8058540.82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79216.71000000001</v>
      </c>
      <c r="M197" s="129" t="n"/>
      <c r="N197" s="128" t="n">
        <v>3690139.4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40360.75</v>
      </c>
      <c r="M199" s="129" t="n"/>
      <c r="N199" s="128" t="n">
        <v>2876107.04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38855.96</v>
      </c>
      <c r="M200" s="129" t="n"/>
      <c r="N200" s="128" t="n">
        <v>814032.36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38855.96</v>
      </c>
      <c r="M201" s="129" t="n"/>
      <c r="N201" s="128" t="n">
        <v>814032.36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6794.86</v>
      </c>
      <c r="M202" s="129" t="n"/>
      <c r="N202" s="128" t="n">
        <v>484201.73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47155.61</v>
      </c>
      <c r="M203" s="129" t="n"/>
      <c r="N203" s="128" t="n">
        <v>3360308.77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41968.49</v>
      </c>
      <c r="M204" s="129" t="n"/>
      <c r="N204" s="128" t="n">
        <v>2990674.81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19333.78</v>
      </c>
      <c r="M205" s="129" t="n"/>
      <c r="N205" s="128" t="n">
        <v>1377726.61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4779.52008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503.31528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H15:N15"/>
    <mergeCell ref="C51:E51"/>
    <mergeCell ref="C95:E9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02-33-36</t>
        </is>
      </c>
    </row>
    <row r="25" ht="19.35" customHeight="1">
      <c r="A25" s="56" t="inlineStr">
        <is>
          <t>33 ВЛ 500 кВ Зейская ГЭС - Амурская №2. Шимановское уч. л-во Шимановского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406.07</v>
      </c>
      <c r="M31" s="65" t="n">
        <v>5.7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933.95</v>
      </c>
      <c r="E32" s="72" t="inlineStr">
        <is>
          <t>(</t>
        </is>
      </c>
      <c r="F32" s="71" t="n">
        <v>13.11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680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933.95</v>
      </c>
      <c r="E34" s="72" t="inlineStr">
        <is>
          <t>(</t>
        </is>
      </c>
      <c r="F34" s="78" t="n">
        <v>13.11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659-722,749-843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11.82</v>
      </c>
      <c r="H44" s="95" t="n">
        <v>1</v>
      </c>
      <c r="I44" s="115" t="n">
        <v>11.82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3" t="n">
        <v>1274.18</v>
      </c>
      <c r="M46" s="101" t="n">
        <v>71.26000000000001</v>
      </c>
      <c r="N46" s="103" t="n">
        <v>90798.07000000001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6" t="n">
        <v>152.05248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3" t="n">
        <v>1274.18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3" t="n">
        <v>1274.18</v>
      </c>
      <c r="M49" s="100" t="n"/>
      <c r="N49" s="103" t="n">
        <v>90798.07000000001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3" t="n">
        <v>1134.02</v>
      </c>
      <c r="M50" s="100" t="n"/>
      <c r="N50" s="112" t="n">
        <v>80810.28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522.41</v>
      </c>
      <c r="M51" s="100" t="n"/>
      <c r="N51" s="103" t="n">
        <v>37227.21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4" t="n">
        <v>2930.61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5.31</v>
      </c>
      <c r="H53" s="95" t="n">
        <v>1</v>
      </c>
      <c r="I53" s="115" t="n">
        <v>5.31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3" t="n">
        <v>1648.92</v>
      </c>
      <c r="M55" s="101" t="n">
        <v>71.26000000000001</v>
      </c>
      <c r="N55" s="103" t="n">
        <v>117502.04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6" t="n">
        <v>196.76736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3" t="n">
        <v>1648.92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3" t="n">
        <v>1648.92</v>
      </c>
      <c r="M58" s="100" t="n"/>
      <c r="N58" s="103" t="n">
        <v>117502.04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3" t="n">
        <v>1467.54</v>
      </c>
      <c r="M59" s="100" t="n"/>
      <c r="N59" s="112" t="n">
        <v>104576.82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676.0599999999999</v>
      </c>
      <c r="M60" s="100" t="n"/>
      <c r="N60" s="103" t="n">
        <v>48175.84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4" t="n">
        <v>3792.52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1.88</v>
      </c>
      <c r="H62" s="95" t="n">
        <v>1</v>
      </c>
      <c r="I62" s="115" t="n">
        <v>1.88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733.52</v>
      </c>
      <c r="M64" s="101" t="n">
        <v>71.26000000000001</v>
      </c>
      <c r="N64" s="103" t="n">
        <v>52270.64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9" t="n">
        <v>87.53279999999999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733.52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733.52</v>
      </c>
      <c r="M67" s="100" t="n"/>
      <c r="N67" s="103" t="n">
        <v>52270.64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652.83</v>
      </c>
      <c r="M68" s="100" t="n"/>
      <c r="N68" s="112" t="n">
        <v>46520.87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300.74</v>
      </c>
      <c r="M69" s="100" t="n"/>
      <c r="N69" s="103" t="n">
        <v>21430.96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4" t="n">
        <v>1687.09</v>
      </c>
      <c r="M70" s="113" t="n"/>
      <c r="N70" s="94" t="n"/>
    </row>
    <row r="71" ht="55.35" customHeight="1">
      <c r="A71" s="87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88" t="n"/>
      <c r="E71" s="88" t="n"/>
      <c r="F71" s="93" t="inlineStr">
        <is>
          <t>100 деревьев</t>
        </is>
      </c>
      <c r="G71" s="94" t="n">
        <v>5.8</v>
      </c>
      <c r="H71" s="95" t="n">
        <v>1</v>
      </c>
      <c r="I71" s="150" t="n">
        <v>5.8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732.58</v>
      </c>
      <c r="M73" s="101" t="n">
        <v>71.26000000000001</v>
      </c>
      <c r="N73" s="103" t="n">
        <v>52203.65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15.7</v>
      </c>
      <c r="H74" s="148" t="n">
        <v>0.96</v>
      </c>
      <c r="I74" s="119" t="n">
        <v>87.41759999999999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732.58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1" t="n">
        <v>732.58</v>
      </c>
      <c r="M76" s="100" t="n"/>
      <c r="N76" s="103" t="n">
        <v>52203.65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652</v>
      </c>
      <c r="M77" s="100" t="n"/>
      <c r="N77" s="112" t="n">
        <v>46461.25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300.36</v>
      </c>
      <c r="M78" s="100" t="n"/>
      <c r="N78" s="103" t="n">
        <v>21403.5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4" t="n">
        <v>1684.94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88" t="n"/>
      <c r="E80" s="88" t="n"/>
      <c r="F80" s="93" t="inlineStr">
        <is>
          <t>100 деревьев</t>
        </is>
      </c>
      <c r="G80" s="94" t="n">
        <v>2.44</v>
      </c>
      <c r="H80" s="95" t="n">
        <v>1</v>
      </c>
      <c r="I80" s="115" t="n">
        <v>2.44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900.98</v>
      </c>
      <c r="M82" s="101" t="n">
        <v>71.26000000000001</v>
      </c>
      <c r="N82" s="103" t="n">
        <v>64203.83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45.9</v>
      </c>
      <c r="H83" s="148" t="n">
        <v>0.96</v>
      </c>
      <c r="I83" s="116" t="n">
        <v>107.51616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900.98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1" t="n">
        <v>900.98</v>
      </c>
      <c r="M85" s="100" t="n"/>
      <c r="N85" s="103" t="n">
        <v>64203.83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801.87</v>
      </c>
      <c r="M86" s="100" t="n"/>
      <c r="N86" s="112" t="n">
        <v>57141.41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369.4</v>
      </c>
      <c r="M87" s="100" t="n"/>
      <c r="N87" s="103" t="n">
        <v>26323.57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4" t="n">
        <v>2072.25</v>
      </c>
      <c r="M88" s="113" t="n"/>
      <c r="N88" s="94" t="n"/>
    </row>
    <row r="89" ht="55.35" customHeight="1">
      <c r="A89" s="87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88" t="n"/>
      <c r="E89" s="88" t="n"/>
      <c r="F89" s="93" t="inlineStr">
        <is>
          <t>100 деревьев</t>
        </is>
      </c>
      <c r="G89" s="94" t="n">
        <v>0.86</v>
      </c>
      <c r="H89" s="95" t="n">
        <v>1</v>
      </c>
      <c r="I89" s="115" t="n">
        <v>0.86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408.19</v>
      </c>
      <c r="M91" s="101" t="n">
        <v>71.26000000000001</v>
      </c>
      <c r="N91" s="103" t="n">
        <v>29087.62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20" t="n">
        <v>59</v>
      </c>
      <c r="H92" s="148" t="n">
        <v>0.96</v>
      </c>
      <c r="I92" s="119" t="n">
        <v>48.7104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408.19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88" t="n"/>
      <c r="E94" s="88" t="n"/>
      <c r="F94" s="99" t="n"/>
      <c r="G94" s="106" t="n"/>
      <c r="H94" s="106" t="n"/>
      <c r="I94" s="100" t="n"/>
      <c r="J94" s="100" t="n"/>
      <c r="K94" s="100" t="n"/>
      <c r="L94" s="101" t="n">
        <v>408.19</v>
      </c>
      <c r="M94" s="100" t="n"/>
      <c r="N94" s="103" t="n">
        <v>29087.62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363.29</v>
      </c>
      <c r="M95" s="100" t="n"/>
      <c r="N95" s="112" t="n">
        <v>25887.98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167.36</v>
      </c>
      <c r="M96" s="100" t="n"/>
      <c r="N96" s="103" t="n">
        <v>11925.92</v>
      </c>
    </row>
    <row r="97" ht="19.35" customHeight="1">
      <c r="A97" s="96" t="n"/>
      <c r="B97" s="108" t="n"/>
      <c r="C97" s="87" t="inlineStr">
        <is>
          <t>Всего по позиции</t>
        </is>
      </c>
      <c r="D97" s="88" t="n"/>
      <c r="E97" s="88" t="n"/>
      <c r="F97" s="100" t="n"/>
      <c r="G97" s="106" t="n"/>
      <c r="H97" s="106" t="n"/>
      <c r="I97" s="113" t="n"/>
      <c r="J97" s="113" t="n"/>
      <c r="K97" s="113" t="n"/>
      <c r="L97" s="115" t="n">
        <v>938.84</v>
      </c>
      <c r="M97" s="113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13106.25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5698.37</v>
      </c>
      <c r="M99" s="129" t="n"/>
      <c r="N99" s="128" t="n">
        <v>406065.85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5698.37</v>
      </c>
      <c r="M101" s="129" t="n"/>
      <c r="N101" s="128" t="n">
        <v>406065.85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5698.37</v>
      </c>
      <c r="M107" s="129" t="n"/>
      <c r="N107" s="128" t="n">
        <v>406065.85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5071.55</v>
      </c>
      <c r="M108" s="129" t="n"/>
      <c r="N108" s="128" t="n">
        <v>361398.61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2336.33</v>
      </c>
      <c r="M109" s="129" t="n"/>
      <c r="N109" s="128" t="n">
        <v>166487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13106.25</v>
      </c>
      <c r="M110" s="134" t="n"/>
      <c r="N110" s="123" t="n">
        <v>933951.46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679.9968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13106.25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13106.25</v>
      </c>
      <c r="M116" s="129" t="n"/>
      <c r="N116" s="128" t="n">
        <v>933951.46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5698.37</v>
      </c>
      <c r="M118" s="129" t="n"/>
      <c r="N118" s="128" t="n">
        <v>406065.85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5698.37</v>
      </c>
      <c r="M120" s="129" t="n"/>
      <c r="N120" s="128" t="n">
        <v>406065.85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5698.37</v>
      </c>
      <c r="M124" s="129" t="n"/>
      <c r="N124" s="128" t="n">
        <v>406065.85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5071.55</v>
      </c>
      <c r="M125" s="129" t="n"/>
      <c r="N125" s="128" t="n">
        <v>361398.61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2336.33</v>
      </c>
      <c r="M126" s="129" t="n"/>
      <c r="N126" s="128" t="n">
        <v>166487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13106.25</v>
      </c>
      <c r="M127" s="124" t="n"/>
      <c r="N127" s="123" t="n">
        <v>933951.46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5698.37</v>
      </c>
      <c r="M128" s="129" t="n"/>
      <c r="N128" s="128" t="n">
        <v>406065.85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5698.37</v>
      </c>
      <c r="M130" s="129" t="n"/>
      <c r="N130" s="128" t="n">
        <v>406065.85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5698.37</v>
      </c>
      <c r="M134" s="129" t="n"/>
      <c r="N134" s="128" t="n">
        <v>406065.85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5071.55</v>
      </c>
      <c r="M135" s="129" t="n"/>
      <c r="N135" s="128" t="n">
        <v>361398.61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2336.33</v>
      </c>
      <c r="M136" s="129" t="n"/>
      <c r="N136" s="128" t="n">
        <v>166487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679.9968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A17:G17"/>
    <mergeCell ref="C121:K121"/>
    <mergeCell ref="C134:K134"/>
    <mergeCell ref="H13:N13"/>
    <mergeCell ref="C144:F144"/>
    <mergeCell ref="C80:E80"/>
    <mergeCell ref="A30:N30"/>
    <mergeCell ref="C105:K105"/>
    <mergeCell ref="A19:G19"/>
    <mergeCell ref="H15:N15"/>
    <mergeCell ref="C51:E51"/>
    <mergeCell ref="C95:E9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9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710937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02-33-37</t>
        </is>
      </c>
    </row>
    <row r="25" ht="19.35" customHeight="1">
      <c r="A25" s="56" t="inlineStr">
        <is>
          <t>33 ВЛ 500 кВ Зейская ГЭС - Амурская №2. Семеновское уч. л-во Свободненского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2847.91</v>
      </c>
      <c r="M31" s="65" t="n">
        <v>39.97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8011.8</v>
      </c>
      <c r="E32" s="72" t="inlineStr">
        <is>
          <t>(</t>
        </is>
      </c>
      <c r="F32" s="71" t="n">
        <v>140.21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4734.39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509.63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8011.8</v>
      </c>
      <c r="E34" s="72" t="inlineStr">
        <is>
          <t>(</t>
        </is>
      </c>
      <c r="F34" s="78" t="n">
        <v>140.21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674</v>
      </c>
      <c r="H44" s="95" t="n">
        <v>1</v>
      </c>
      <c r="I44" s="95" t="n">
        <v>674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30564.55</v>
      </c>
      <c r="M45" s="101" t="n">
        <v>71.26000000000001</v>
      </c>
      <c r="N45" s="103" t="n">
        <v>2178029.83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2" t="n">
        <v>3582.984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30564.55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30564.55</v>
      </c>
      <c r="M48" s="100" t="n"/>
      <c r="N48" s="103" t="n">
        <v>2178029.83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27202.45</v>
      </c>
      <c r="M49" s="100" t="n"/>
      <c r="N49" s="112" t="n">
        <v>1938446.55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12531.47</v>
      </c>
      <c r="M50" s="100" t="n"/>
      <c r="N50" s="103" t="n">
        <v>892992.23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70298.47</v>
      </c>
      <c r="M51" s="113" t="n"/>
      <c r="N51" s="94" t="n"/>
    </row>
    <row r="52" ht="19.35" customHeight="1">
      <c r="A52" s="149" t="inlineStr">
        <is>
          <t>Пролет 846-900,904-953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14.42</v>
      </c>
      <c r="H53" s="95" t="n">
        <v>1</v>
      </c>
      <c r="I53" s="115" t="n">
        <v>14.42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847.38</v>
      </c>
      <c r="M54" s="101" t="n">
        <v>71.26000000000001</v>
      </c>
      <c r="N54" s="103" t="n">
        <v>60384.3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90.15384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847.38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847.38</v>
      </c>
      <c r="M57" s="100" t="n"/>
      <c r="N57" s="103" t="n">
        <v>60384.3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754.17</v>
      </c>
      <c r="M58" s="100" t="n"/>
      <c r="N58" s="112" t="n">
        <v>53742.03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347.43</v>
      </c>
      <c r="M59" s="100" t="n"/>
      <c r="N59" s="103" t="n">
        <v>24757.56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4" t="n">
        <v>1948.98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6.32</v>
      </c>
      <c r="H61" s="95" t="n">
        <v>1</v>
      </c>
      <c r="I61" s="115" t="n">
        <v>6.32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720.02</v>
      </c>
      <c r="M62" s="101" t="n">
        <v>71.26000000000001</v>
      </c>
      <c r="N62" s="103" t="n">
        <v>51308.63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76.5984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720.02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720.02</v>
      </c>
      <c r="M65" s="100" t="n"/>
      <c r="N65" s="103" t="n">
        <v>51308.63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640.8200000000001</v>
      </c>
      <c r="M66" s="100" t="n"/>
      <c r="N66" s="112" t="n">
        <v>45664.68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295.21</v>
      </c>
      <c r="M67" s="100" t="n"/>
      <c r="N67" s="103" t="n">
        <v>21036.54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4" t="n">
        <v>1656.05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2.16</v>
      </c>
      <c r="H69" s="95" t="n">
        <v>1</v>
      </c>
      <c r="I69" s="115" t="n">
        <v>2.16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326.49</v>
      </c>
      <c r="M70" s="101" t="n">
        <v>71.26000000000001</v>
      </c>
      <c r="N70" s="103" t="n">
        <v>23265.68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9" t="n">
        <v>34.7328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326.49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326.49</v>
      </c>
      <c r="M73" s="100" t="n"/>
      <c r="N73" s="103" t="n">
        <v>23265.68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290.58</v>
      </c>
      <c r="M74" s="100" t="n"/>
      <c r="N74" s="112" t="n">
        <v>20706.46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133.86</v>
      </c>
      <c r="M75" s="100" t="n"/>
      <c r="N75" s="103" t="n">
        <v>9538.93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750.9299999999999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88" t="n"/>
      <c r="E77" s="88" t="n"/>
      <c r="F77" s="93" t="inlineStr">
        <is>
          <t>100 шт</t>
        </is>
      </c>
      <c r="G77" s="94" t="n">
        <v>3.63</v>
      </c>
      <c r="H77" s="95" t="n">
        <v>1</v>
      </c>
      <c r="I77" s="115" t="n">
        <v>3.63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59.22</v>
      </c>
      <c r="K78" s="102" t="n">
        <v>1.2</v>
      </c>
      <c r="L78" s="101" t="n">
        <v>257.96</v>
      </c>
      <c r="M78" s="101" t="n">
        <v>71.26000000000001</v>
      </c>
      <c r="N78" s="103" t="n">
        <v>18382.23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6.3</v>
      </c>
      <c r="H79" s="102" t="n">
        <v>1.2</v>
      </c>
      <c r="I79" s="119" t="n">
        <v>27.4428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257.96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257.96</v>
      </c>
      <c r="M81" s="100" t="n"/>
      <c r="N81" s="103" t="n">
        <v>18382.23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229.58</v>
      </c>
      <c r="M82" s="100" t="n"/>
      <c r="N82" s="112" t="n">
        <v>16360.18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105.76</v>
      </c>
      <c r="M83" s="100" t="n"/>
      <c r="N83" s="103" t="n">
        <v>7536.71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5" t="n">
        <v>593.3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88" t="n"/>
      <c r="E85" s="88" t="n"/>
      <c r="F85" s="93" t="inlineStr">
        <is>
          <t>100 шт</t>
        </is>
      </c>
      <c r="G85" s="94" t="n">
        <v>1.58</v>
      </c>
      <c r="H85" s="95" t="n">
        <v>1</v>
      </c>
      <c r="I85" s="115" t="n">
        <v>1.58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115.62</v>
      </c>
      <c r="K86" s="102" t="n">
        <v>1.2</v>
      </c>
      <c r="L86" s="101" t="n">
        <v>219.22</v>
      </c>
      <c r="M86" s="101" t="n">
        <v>71.26000000000001</v>
      </c>
      <c r="N86" s="103" t="n">
        <v>15621.62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12.3</v>
      </c>
      <c r="H87" s="102" t="n">
        <v>1.2</v>
      </c>
      <c r="I87" s="119" t="n">
        <v>23.3208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219.22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1" t="n">
        <v>219.22</v>
      </c>
      <c r="M89" s="100" t="n"/>
      <c r="N89" s="103" t="n">
        <v>15621.62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195.11</v>
      </c>
      <c r="M90" s="100" t="n"/>
      <c r="N90" s="112" t="n">
        <v>13903.24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89.88</v>
      </c>
      <c r="M91" s="100" t="n"/>
      <c r="N91" s="103" t="n">
        <v>6404.86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5" t="n">
        <v>504.21</v>
      </c>
      <c r="M92" s="113" t="n"/>
      <c r="N92" s="94" t="n"/>
    </row>
    <row r="93" ht="55.35" customHeight="1">
      <c r="A93" s="87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88" t="n"/>
      <c r="E93" s="88" t="n"/>
      <c r="F93" s="93" t="inlineStr">
        <is>
          <t>100 шт</t>
        </is>
      </c>
      <c r="G93" s="94" t="n">
        <v>0.51</v>
      </c>
      <c r="H93" s="95" t="n">
        <v>1</v>
      </c>
      <c r="I93" s="115" t="n">
        <v>0.51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154.16</v>
      </c>
      <c r="K94" s="102" t="n">
        <v>1.2</v>
      </c>
      <c r="L94" s="101" t="n">
        <v>94.34999999999999</v>
      </c>
      <c r="M94" s="101" t="n">
        <v>71.26000000000001</v>
      </c>
      <c r="N94" s="103" t="n">
        <v>6723.38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7" t="n">
        <v>16.4</v>
      </c>
      <c r="H95" s="102" t="n">
        <v>1.2</v>
      </c>
      <c r="I95" s="119" t="n">
        <v>10.0368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94.34999999999999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88" t="n"/>
      <c r="E97" s="88" t="n"/>
      <c r="F97" s="99" t="n"/>
      <c r="G97" s="106" t="n"/>
      <c r="H97" s="106" t="n"/>
      <c r="I97" s="100" t="n"/>
      <c r="J97" s="100" t="n"/>
      <c r="K97" s="100" t="n"/>
      <c r="L97" s="101" t="n">
        <v>94.34999999999999</v>
      </c>
      <c r="M97" s="100" t="n"/>
      <c r="N97" s="103" t="n">
        <v>6723.38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83.97</v>
      </c>
      <c r="M98" s="100" t="n"/>
      <c r="N98" s="112" t="n">
        <v>5983.81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38.68</v>
      </c>
      <c r="M99" s="100" t="n"/>
      <c r="N99" s="103" t="n">
        <v>2756.59</v>
      </c>
    </row>
    <row r="100" ht="19.35" customHeight="1">
      <c r="A100" s="96" t="n"/>
      <c r="B100" s="108" t="n"/>
      <c r="C100" s="87" t="inlineStr">
        <is>
          <t>Всего по позиции</t>
        </is>
      </c>
      <c r="D100" s="88" t="n"/>
      <c r="E100" s="88" t="n"/>
      <c r="F100" s="100" t="n"/>
      <c r="G100" s="106" t="n"/>
      <c r="H100" s="106" t="n"/>
      <c r="I100" s="113" t="n"/>
      <c r="J100" s="113" t="n"/>
      <c r="K100" s="113" t="n"/>
      <c r="L100" s="115" t="n">
        <v>217</v>
      </c>
      <c r="M100" s="113" t="n"/>
      <c r="N100" s="94" t="n"/>
    </row>
    <row r="101" ht="68.65000000000001" customHeight="1">
      <c r="A101" s="87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88" t="n"/>
      <c r="E101" s="88" t="n"/>
      <c r="F101" s="93" t="inlineStr">
        <is>
          <t>100 шт</t>
        </is>
      </c>
      <c r="G101" s="94" t="n">
        <v>18.05</v>
      </c>
      <c r="H101" s="95" t="n">
        <v>1</v>
      </c>
      <c r="I101" s="115" t="n">
        <v>18.05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115.44</v>
      </c>
      <c r="K102" s="102" t="n">
        <v>1.2</v>
      </c>
      <c r="L102" s="103" t="n">
        <v>2500.43</v>
      </c>
      <c r="M102" s="101" t="n">
        <v>71.26000000000001</v>
      </c>
      <c r="N102" s="103" t="n">
        <v>178180.64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88" t="n"/>
      <c r="E103" s="88" t="n"/>
      <c r="F103" s="99" t="n"/>
      <c r="G103" s="99" t="n"/>
      <c r="H103" s="99" t="n"/>
      <c r="I103" s="100" t="n"/>
      <c r="J103" s="101" t="n">
        <v>655.4299999999999</v>
      </c>
      <c r="K103" s="102" t="n">
        <v>1.2</v>
      </c>
      <c r="L103" s="103" t="n">
        <v>14196.61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88" t="n"/>
      <c r="E104" s="88" t="n"/>
      <c r="F104" s="99" t="n"/>
      <c r="G104" s="99" t="n"/>
      <c r="H104" s="99" t="n"/>
      <c r="I104" s="100" t="n"/>
      <c r="J104" s="101" t="n">
        <v>114.62</v>
      </c>
      <c r="K104" s="102" t="n">
        <v>1.2</v>
      </c>
      <c r="L104" s="103" t="n">
        <v>2482.67</v>
      </c>
      <c r="M104" s="101" t="n">
        <v>71.26000000000001</v>
      </c>
      <c r="N104" s="103" t="n">
        <v>176915.06</v>
      </c>
    </row>
    <row r="105" ht="19.35" customHeight="1">
      <c r="A105" s="96" t="n"/>
      <c r="B105" s="104" t="n"/>
      <c r="C105" s="98" t="inlineStr">
        <is>
          <t>ЗТ</t>
        </is>
      </c>
      <c r="D105" s="88" t="n"/>
      <c r="E105" s="88" t="n"/>
      <c r="F105" s="105" t="inlineStr">
        <is>
          <t>чел.-ч</t>
        </is>
      </c>
      <c r="G105" s="117" t="n">
        <v>14.8</v>
      </c>
      <c r="H105" s="102" t="n">
        <v>1.2</v>
      </c>
      <c r="I105" s="118" t="n">
        <v>320.568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88" t="n"/>
      <c r="E106" s="88" t="n"/>
      <c r="F106" s="105" t="inlineStr">
        <is>
          <t>чел.-ч</t>
        </is>
      </c>
      <c r="G106" s="101" t="n">
        <v>8.49</v>
      </c>
      <c r="H106" s="102" t="n">
        <v>1.2</v>
      </c>
      <c r="I106" s="119" t="n">
        <v>183.8934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88" t="n"/>
      <c r="E107" s="88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16697.04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88" t="n"/>
      <c r="E108" s="88" t="n"/>
      <c r="F108" s="99" t="n"/>
      <c r="G108" s="106" t="n"/>
      <c r="H108" s="106" t="n"/>
      <c r="I108" s="100" t="n"/>
      <c r="J108" s="100" t="n"/>
      <c r="K108" s="100" t="n"/>
      <c r="L108" s="103" t="n">
        <v>4983.1</v>
      </c>
      <c r="M108" s="100" t="n"/>
      <c r="N108" s="103" t="n">
        <v>355095.7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88" t="n"/>
      <c r="E109" s="88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3" t="n">
        <v>4434.96</v>
      </c>
      <c r="M109" s="100" t="n"/>
      <c r="N109" s="112" t="n">
        <v>316035.17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88" t="n"/>
      <c r="E110" s="88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3" t="n">
        <v>2043.07</v>
      </c>
      <c r="M110" s="100" t="n"/>
      <c r="N110" s="103" t="n">
        <v>145589.24</v>
      </c>
    </row>
    <row r="111" ht="19.35" customHeight="1">
      <c r="A111" s="96" t="n"/>
      <c r="B111" s="108" t="n"/>
      <c r="C111" s="87" t="inlineStr">
        <is>
          <t>Всего по позиции</t>
        </is>
      </c>
      <c r="D111" s="88" t="n"/>
      <c r="E111" s="88" t="n"/>
      <c r="F111" s="100" t="n"/>
      <c r="G111" s="106" t="n"/>
      <c r="H111" s="106" t="n"/>
      <c r="I111" s="113" t="n"/>
      <c r="J111" s="113" t="n"/>
      <c r="K111" s="113" t="n"/>
      <c r="L111" s="114" t="n">
        <v>23175.07</v>
      </c>
      <c r="M111" s="113" t="n"/>
      <c r="N111" s="94" t="n"/>
    </row>
    <row r="112" ht="55.35" customHeight="1">
      <c r="A112" s="87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88" t="n"/>
      <c r="E112" s="88" t="n"/>
      <c r="F112" s="93" t="inlineStr">
        <is>
          <t>100 шт</t>
        </is>
      </c>
      <c r="G112" s="94" t="n">
        <v>18.05</v>
      </c>
      <c r="H112" s="95" t="n">
        <v>1</v>
      </c>
      <c r="I112" s="115" t="n">
        <v>18.05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88" t="n"/>
      <c r="E113" s="88" t="n"/>
      <c r="F113" s="99" t="n"/>
      <c r="G113" s="99" t="n"/>
      <c r="H113" s="99" t="n"/>
      <c r="I113" s="100" t="n"/>
      <c r="J113" s="101" t="n">
        <v>28.94</v>
      </c>
      <c r="K113" s="102" t="n">
        <v>1.2</v>
      </c>
      <c r="L113" s="101" t="n">
        <v>626.84</v>
      </c>
      <c r="M113" s="101" t="n">
        <v>71.26000000000001</v>
      </c>
      <c r="N113" s="103" t="n">
        <v>44668.62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88" t="n"/>
      <c r="E114" s="88" t="n"/>
      <c r="F114" s="99" t="n"/>
      <c r="G114" s="99" t="n"/>
      <c r="H114" s="99" t="n"/>
      <c r="I114" s="100" t="n"/>
      <c r="J114" s="101" t="n">
        <v>163.66</v>
      </c>
      <c r="K114" s="102" t="n">
        <v>1.2</v>
      </c>
      <c r="L114" s="103" t="n">
        <v>3544.88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88" t="n"/>
      <c r="E115" s="88" t="n"/>
      <c r="F115" s="99" t="n"/>
      <c r="G115" s="99" t="n"/>
      <c r="H115" s="99" t="n"/>
      <c r="I115" s="100" t="n"/>
      <c r="J115" s="101" t="n">
        <v>28.62</v>
      </c>
      <c r="K115" s="102" t="n">
        <v>1.2</v>
      </c>
      <c r="L115" s="101" t="n">
        <v>619.91</v>
      </c>
      <c r="M115" s="101" t="n">
        <v>71.26000000000001</v>
      </c>
      <c r="N115" s="103" t="n">
        <v>44174.79</v>
      </c>
    </row>
    <row r="116" ht="19.35" customHeight="1">
      <c r="A116" s="96" t="n"/>
      <c r="B116" s="104" t="n"/>
      <c r="C116" s="98" t="inlineStr">
        <is>
          <t>ЗТ</t>
        </is>
      </c>
      <c r="D116" s="88" t="n"/>
      <c r="E116" s="88" t="n"/>
      <c r="F116" s="105" t="inlineStr">
        <is>
          <t>чел.-ч</t>
        </is>
      </c>
      <c r="G116" s="101" t="n">
        <v>3.71</v>
      </c>
      <c r="H116" s="102" t="n">
        <v>1.2</v>
      </c>
      <c r="I116" s="119" t="n">
        <v>80.3586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88" t="n"/>
      <c r="E117" s="88" t="n"/>
      <c r="F117" s="105" t="inlineStr">
        <is>
          <t>чел.-ч</t>
        </is>
      </c>
      <c r="G117" s="101" t="n">
        <v>2.12</v>
      </c>
      <c r="H117" s="102" t="n">
        <v>1.2</v>
      </c>
      <c r="I117" s="119" t="n">
        <v>45.9192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88" t="n"/>
      <c r="E118" s="88" t="n"/>
      <c r="F118" s="99" t="n"/>
      <c r="G118" s="106" t="n"/>
      <c r="H118" s="106" t="n"/>
      <c r="I118" s="100" t="n"/>
      <c r="J118" s="101" t="n">
        <v>192.6</v>
      </c>
      <c r="K118" s="100" t="n"/>
      <c r="L118" s="103" t="n">
        <v>4171.72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88" t="n"/>
      <c r="E119" s="88" t="n"/>
      <c r="F119" s="99" t="n"/>
      <c r="G119" s="106" t="n"/>
      <c r="H119" s="106" t="n"/>
      <c r="I119" s="100" t="n"/>
      <c r="J119" s="100" t="n"/>
      <c r="K119" s="100" t="n"/>
      <c r="L119" s="103" t="n">
        <v>1246.75</v>
      </c>
      <c r="M119" s="100" t="n"/>
      <c r="N119" s="103" t="n">
        <v>88843.41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88" t="n"/>
      <c r="E120" s="88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3" t="n">
        <v>1109.61</v>
      </c>
      <c r="M120" s="100" t="n"/>
      <c r="N120" s="112" t="n">
        <v>79070.63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88" t="n"/>
      <c r="E121" s="88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1" t="n">
        <v>511.17</v>
      </c>
      <c r="M121" s="100" t="n"/>
      <c r="N121" s="103" t="n">
        <v>36425.8</v>
      </c>
    </row>
    <row r="122" ht="19.35" customHeight="1">
      <c r="A122" s="96" t="n"/>
      <c r="B122" s="108" t="n"/>
      <c r="C122" s="87" t="inlineStr">
        <is>
          <t>Всего по позиции</t>
        </is>
      </c>
      <c r="D122" s="88" t="n"/>
      <c r="E122" s="88" t="n"/>
      <c r="F122" s="100" t="n"/>
      <c r="G122" s="106" t="n"/>
      <c r="H122" s="106" t="n"/>
      <c r="I122" s="113" t="n"/>
      <c r="J122" s="113" t="n"/>
      <c r="K122" s="113" t="n"/>
      <c r="L122" s="114" t="n">
        <v>5792.5</v>
      </c>
      <c r="M122" s="113" t="n"/>
      <c r="N122" s="94" t="n"/>
    </row>
    <row r="123" ht="68.65000000000001" customHeight="1">
      <c r="A123" s="87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88" t="n"/>
      <c r="E123" s="88" t="n"/>
      <c r="F123" s="93" t="inlineStr">
        <is>
          <t>100 шт</t>
        </is>
      </c>
      <c r="G123" s="94" t="n">
        <v>7.9</v>
      </c>
      <c r="H123" s="95" t="n">
        <v>1</v>
      </c>
      <c r="I123" s="150" t="n">
        <v>7.9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88" t="n"/>
      <c r="E124" s="88" t="n"/>
      <c r="F124" s="99" t="n"/>
      <c r="G124" s="99" t="n"/>
      <c r="H124" s="99" t="n"/>
      <c r="I124" s="100" t="n"/>
      <c r="J124" s="101" t="n">
        <v>201.24</v>
      </c>
      <c r="K124" s="102" t="n">
        <v>1.2</v>
      </c>
      <c r="L124" s="103" t="n">
        <v>1907.76</v>
      </c>
      <c r="M124" s="101" t="n">
        <v>71.26000000000001</v>
      </c>
      <c r="N124" s="103" t="n">
        <v>135946.98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88" t="n"/>
      <c r="E125" s="88" t="n"/>
      <c r="F125" s="99" t="n"/>
      <c r="G125" s="99" t="n"/>
      <c r="H125" s="99" t="n"/>
      <c r="I125" s="100" t="n"/>
      <c r="J125" s="103" t="n">
        <v>1142.56</v>
      </c>
      <c r="K125" s="102" t="n">
        <v>1.2</v>
      </c>
      <c r="L125" s="103" t="n">
        <v>10831.47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88" t="n"/>
      <c r="E126" s="88" t="n"/>
      <c r="F126" s="99" t="n"/>
      <c r="G126" s="99" t="n"/>
      <c r="H126" s="99" t="n"/>
      <c r="I126" s="100" t="n"/>
      <c r="J126" s="101" t="n">
        <v>199.8</v>
      </c>
      <c r="K126" s="102" t="n">
        <v>1.2</v>
      </c>
      <c r="L126" s="103" t="n">
        <v>1894.1</v>
      </c>
      <c r="M126" s="101" t="n">
        <v>71.26000000000001</v>
      </c>
      <c r="N126" s="103" t="n">
        <v>134973.57</v>
      </c>
    </row>
    <row r="127" ht="19.35" customHeight="1">
      <c r="A127" s="96" t="n"/>
      <c r="B127" s="104" t="n"/>
      <c r="C127" s="98" t="inlineStr">
        <is>
          <t>ЗТ</t>
        </is>
      </c>
      <c r="D127" s="88" t="n"/>
      <c r="E127" s="88" t="n"/>
      <c r="F127" s="105" t="inlineStr">
        <is>
          <t>чел.-ч</t>
        </is>
      </c>
      <c r="G127" s="117" t="n">
        <v>25.8</v>
      </c>
      <c r="H127" s="102" t="n">
        <v>1.2</v>
      </c>
      <c r="I127" s="118" t="n">
        <v>244.584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88" t="n"/>
      <c r="E128" s="88" t="n"/>
      <c r="F128" s="105" t="inlineStr">
        <is>
          <t>чел.-ч</t>
        </is>
      </c>
      <c r="G128" s="117" t="n">
        <v>14.8</v>
      </c>
      <c r="H128" s="102" t="n">
        <v>1.2</v>
      </c>
      <c r="I128" s="118" t="n">
        <v>140.304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88" t="n"/>
      <c r="E129" s="88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12739.23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88" t="n"/>
      <c r="E130" s="88" t="n"/>
      <c r="F130" s="99" t="n"/>
      <c r="G130" s="106" t="n"/>
      <c r="H130" s="106" t="n"/>
      <c r="I130" s="100" t="n"/>
      <c r="J130" s="100" t="n"/>
      <c r="K130" s="100" t="n"/>
      <c r="L130" s="103" t="n">
        <v>3801.86</v>
      </c>
      <c r="M130" s="100" t="n"/>
      <c r="N130" s="103" t="n">
        <v>270920.55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88" t="n"/>
      <c r="E131" s="88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3" t="n">
        <v>3383.66</v>
      </c>
      <c r="M131" s="100" t="n"/>
      <c r="N131" s="112" t="n">
        <v>241119.29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88" t="n"/>
      <c r="E132" s="88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3" t="n">
        <v>1558.76</v>
      </c>
      <c r="M132" s="100" t="n"/>
      <c r="N132" s="103" t="n">
        <v>111077.43</v>
      </c>
    </row>
    <row r="133" ht="19.35" customHeight="1">
      <c r="A133" s="96" t="n"/>
      <c r="B133" s="108" t="n"/>
      <c r="C133" s="87" t="inlineStr">
        <is>
          <t>Всего по позиции</t>
        </is>
      </c>
      <c r="D133" s="88" t="n"/>
      <c r="E133" s="88" t="n"/>
      <c r="F133" s="100" t="n"/>
      <c r="G133" s="106" t="n"/>
      <c r="H133" s="106" t="n"/>
      <c r="I133" s="113" t="n"/>
      <c r="J133" s="113" t="n"/>
      <c r="K133" s="113" t="n"/>
      <c r="L133" s="114" t="n">
        <v>17681.65</v>
      </c>
      <c r="M133" s="113" t="n"/>
      <c r="N133" s="94" t="n"/>
    </row>
    <row r="134" ht="55.35" customHeight="1">
      <c r="A134" s="87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88" t="n"/>
      <c r="E134" s="88" t="n"/>
      <c r="F134" s="93" t="inlineStr">
        <is>
          <t>100 шт</t>
        </is>
      </c>
      <c r="G134" s="94" t="n">
        <v>7.9</v>
      </c>
      <c r="H134" s="95" t="n">
        <v>1</v>
      </c>
      <c r="I134" s="150" t="n">
        <v>7.9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88" t="n"/>
      <c r="E135" s="88" t="n"/>
      <c r="F135" s="99" t="n"/>
      <c r="G135" s="99" t="n"/>
      <c r="H135" s="99" t="n"/>
      <c r="I135" s="100" t="n"/>
      <c r="J135" s="101" t="n">
        <v>58.34</v>
      </c>
      <c r="K135" s="102" t="n">
        <v>1.2</v>
      </c>
      <c r="L135" s="101" t="n">
        <v>553.0599999999999</v>
      </c>
      <c r="M135" s="101" t="n">
        <v>71.26000000000001</v>
      </c>
      <c r="N135" s="103" t="n">
        <v>39411.06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88" t="n"/>
      <c r="E136" s="88" t="n"/>
      <c r="F136" s="99" t="n"/>
      <c r="G136" s="99" t="n"/>
      <c r="H136" s="99" t="n"/>
      <c r="I136" s="100" t="n"/>
      <c r="J136" s="101" t="n">
        <v>330.42</v>
      </c>
      <c r="K136" s="102" t="n">
        <v>1.2</v>
      </c>
      <c r="L136" s="103" t="n">
        <v>3132.38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88" t="n"/>
      <c r="E137" s="88" t="n"/>
      <c r="F137" s="99" t="n"/>
      <c r="G137" s="99" t="n"/>
      <c r="H137" s="99" t="n"/>
      <c r="I137" s="100" t="n"/>
      <c r="J137" s="101" t="n">
        <v>57.78</v>
      </c>
      <c r="K137" s="102" t="n">
        <v>1.2</v>
      </c>
      <c r="L137" s="101" t="n">
        <v>547.75</v>
      </c>
      <c r="M137" s="101" t="n">
        <v>71.26000000000001</v>
      </c>
      <c r="N137" s="103" t="n">
        <v>39032.67</v>
      </c>
    </row>
    <row r="138" ht="19.35" customHeight="1">
      <c r="A138" s="96" t="n"/>
      <c r="B138" s="104" t="n"/>
      <c r="C138" s="98" t="inlineStr">
        <is>
          <t>ЗТ</t>
        </is>
      </c>
      <c r="D138" s="88" t="n"/>
      <c r="E138" s="88" t="n"/>
      <c r="F138" s="105" t="inlineStr">
        <is>
          <t>чел.-ч</t>
        </is>
      </c>
      <c r="G138" s="101" t="n">
        <v>7.48</v>
      </c>
      <c r="H138" s="102" t="n">
        <v>1.2</v>
      </c>
      <c r="I138" s="119" t="n">
        <v>70.9104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88" t="n"/>
      <c r="E139" s="88" t="n"/>
      <c r="F139" s="105" t="inlineStr">
        <is>
          <t>чел.-ч</t>
        </is>
      </c>
      <c r="G139" s="101" t="n">
        <v>4.28</v>
      </c>
      <c r="H139" s="102" t="n">
        <v>1.2</v>
      </c>
      <c r="I139" s="119" t="n">
        <v>40.5744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88" t="n"/>
      <c r="E140" s="88" t="n"/>
      <c r="F140" s="99" t="n"/>
      <c r="G140" s="106" t="n"/>
      <c r="H140" s="106" t="n"/>
      <c r="I140" s="100" t="n"/>
      <c r="J140" s="101" t="n">
        <v>388.76</v>
      </c>
      <c r="K140" s="100" t="n"/>
      <c r="L140" s="103" t="n">
        <v>3685.44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88" t="n"/>
      <c r="E141" s="88" t="n"/>
      <c r="F141" s="99" t="n"/>
      <c r="G141" s="106" t="n"/>
      <c r="H141" s="106" t="n"/>
      <c r="I141" s="100" t="n"/>
      <c r="J141" s="100" t="n"/>
      <c r="K141" s="100" t="n"/>
      <c r="L141" s="103" t="n">
        <v>1100.81</v>
      </c>
      <c r="M141" s="100" t="n"/>
      <c r="N141" s="103" t="n">
        <v>78443.73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88" t="n"/>
      <c r="E142" s="88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1" t="n">
        <v>979.72</v>
      </c>
      <c r="M142" s="100" t="n"/>
      <c r="N142" s="112" t="n">
        <v>69814.92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88" t="n"/>
      <c r="E143" s="88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1" t="n">
        <v>451.33</v>
      </c>
      <c r="M143" s="100" t="n"/>
      <c r="N143" s="103" t="n">
        <v>32161.93</v>
      </c>
    </row>
    <row r="144" ht="19.35" customHeight="1">
      <c r="A144" s="96" t="n"/>
      <c r="B144" s="108" t="n"/>
      <c r="C144" s="87" t="inlineStr">
        <is>
          <t>Всего по позиции</t>
        </is>
      </c>
      <c r="D144" s="88" t="n"/>
      <c r="E144" s="88" t="n"/>
      <c r="F144" s="100" t="n"/>
      <c r="G144" s="106" t="n"/>
      <c r="H144" s="106" t="n"/>
      <c r="I144" s="113" t="n"/>
      <c r="J144" s="113" t="n"/>
      <c r="K144" s="113" t="n"/>
      <c r="L144" s="114" t="n">
        <v>5116.49</v>
      </c>
      <c r="M144" s="113" t="n"/>
      <c r="N144" s="94" t="n"/>
    </row>
    <row r="145" ht="68.65000000000001" customHeight="1">
      <c r="A145" s="87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88" t="n"/>
      <c r="E145" s="88" t="n"/>
      <c r="F145" s="93" t="inlineStr">
        <is>
          <t>100 шт</t>
        </is>
      </c>
      <c r="G145" s="94" t="n">
        <v>2.67</v>
      </c>
      <c r="H145" s="95" t="n">
        <v>1</v>
      </c>
      <c r="I145" s="115" t="n">
        <v>2.67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88" t="n"/>
      <c r="E146" s="88" t="n"/>
      <c r="F146" s="99" t="n"/>
      <c r="G146" s="99" t="n"/>
      <c r="H146" s="99" t="n"/>
      <c r="I146" s="100" t="n"/>
      <c r="J146" s="101" t="n">
        <v>326.82</v>
      </c>
      <c r="K146" s="102" t="n">
        <v>1.2</v>
      </c>
      <c r="L146" s="103" t="n">
        <v>1047.13</v>
      </c>
      <c r="M146" s="101" t="n">
        <v>71.26000000000001</v>
      </c>
      <c r="N146" s="103" t="n">
        <v>74618.48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88" t="n"/>
      <c r="E147" s="88" t="n"/>
      <c r="F147" s="99" t="n"/>
      <c r="G147" s="99" t="n"/>
      <c r="H147" s="99" t="n"/>
      <c r="I147" s="100" t="n"/>
      <c r="J147" s="103" t="n">
        <v>1852.8</v>
      </c>
      <c r="K147" s="102" t="n">
        <v>1.2</v>
      </c>
      <c r="L147" s="103" t="n">
        <v>5936.37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88" t="n"/>
      <c r="E148" s="88" t="n"/>
      <c r="F148" s="99" t="n"/>
      <c r="G148" s="99" t="n"/>
      <c r="H148" s="99" t="n"/>
      <c r="I148" s="100" t="n"/>
      <c r="J148" s="101" t="n">
        <v>324</v>
      </c>
      <c r="K148" s="102" t="n">
        <v>1.2</v>
      </c>
      <c r="L148" s="103" t="n">
        <v>1038.1</v>
      </c>
      <c r="M148" s="101" t="n">
        <v>71.26000000000001</v>
      </c>
      <c r="N148" s="103" t="n">
        <v>73975.00999999999</v>
      </c>
    </row>
    <row r="149" ht="19.35" customHeight="1">
      <c r="A149" s="96" t="n"/>
      <c r="B149" s="104" t="n"/>
      <c r="C149" s="98" t="inlineStr">
        <is>
          <t>ЗТ</t>
        </is>
      </c>
      <c r="D149" s="88" t="n"/>
      <c r="E149" s="88" t="n"/>
      <c r="F149" s="105" t="inlineStr">
        <is>
          <t>чел.-ч</t>
        </is>
      </c>
      <c r="G149" s="117" t="n">
        <v>41.9</v>
      </c>
      <c r="H149" s="102" t="n">
        <v>1.2</v>
      </c>
      <c r="I149" s="119" t="n">
        <v>134.2476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88" t="n"/>
      <c r="E150" s="88" t="n"/>
      <c r="F150" s="105" t="inlineStr">
        <is>
          <t>чел.-ч</t>
        </is>
      </c>
      <c r="G150" s="120" t="n">
        <v>24</v>
      </c>
      <c r="H150" s="102" t="n">
        <v>1.2</v>
      </c>
      <c r="I150" s="118" t="n">
        <v>76.896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88" t="n"/>
      <c r="E151" s="88" t="n"/>
      <c r="F151" s="99" t="n"/>
      <c r="G151" s="106" t="n"/>
      <c r="H151" s="106" t="n"/>
      <c r="I151" s="100" t="n"/>
      <c r="J151" s="103" t="n">
        <v>2179.62</v>
      </c>
      <c r="K151" s="100" t="n"/>
      <c r="L151" s="103" t="n">
        <v>6983.5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88" t="n"/>
      <c r="E152" s="88" t="n"/>
      <c r="F152" s="99" t="n"/>
      <c r="G152" s="106" t="n"/>
      <c r="H152" s="106" t="n"/>
      <c r="I152" s="100" t="n"/>
      <c r="J152" s="100" t="n"/>
      <c r="K152" s="100" t="n"/>
      <c r="L152" s="103" t="n">
        <v>2085.23</v>
      </c>
      <c r="M152" s="100" t="n"/>
      <c r="N152" s="103" t="n">
        <v>148593.49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88" t="n"/>
      <c r="E153" s="88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3" t="n">
        <v>1855.85</v>
      </c>
      <c r="M153" s="100" t="n"/>
      <c r="N153" s="112" t="n">
        <v>132248.21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88" t="n"/>
      <c r="E154" s="88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1" t="n">
        <v>854.9400000000001</v>
      </c>
      <c r="M154" s="100" t="n"/>
      <c r="N154" s="103" t="n">
        <v>60923.33</v>
      </c>
    </row>
    <row r="155" ht="19.35" customHeight="1">
      <c r="A155" s="96" t="n"/>
      <c r="B155" s="108" t="n"/>
      <c r="C155" s="87" t="inlineStr">
        <is>
          <t>Всего по позиции</t>
        </is>
      </c>
      <c r="D155" s="88" t="n"/>
      <c r="E155" s="88" t="n"/>
      <c r="F155" s="100" t="n"/>
      <c r="G155" s="106" t="n"/>
      <c r="H155" s="106" t="n"/>
      <c r="I155" s="113" t="n"/>
      <c r="J155" s="113" t="n"/>
      <c r="K155" s="113" t="n"/>
      <c r="L155" s="114" t="n">
        <v>9694.290000000001</v>
      </c>
      <c r="M155" s="113" t="n"/>
      <c r="N155" s="94" t="n"/>
    </row>
    <row r="156" ht="55.35" customHeight="1">
      <c r="A156" s="87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88" t="n"/>
      <c r="E156" s="88" t="n"/>
      <c r="F156" s="93" t="inlineStr">
        <is>
          <t>100 шт</t>
        </is>
      </c>
      <c r="G156" s="94" t="n">
        <v>2.67</v>
      </c>
      <c r="H156" s="95" t="n">
        <v>1</v>
      </c>
      <c r="I156" s="115" t="n">
        <v>2.67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88" t="n"/>
      <c r="E157" s="88" t="n"/>
      <c r="F157" s="99" t="n"/>
      <c r="G157" s="99" t="n"/>
      <c r="H157" s="99" t="n"/>
      <c r="I157" s="100" t="n"/>
      <c r="J157" s="101" t="n">
        <v>93.59999999999999</v>
      </c>
      <c r="K157" s="102" t="n">
        <v>1.2</v>
      </c>
      <c r="L157" s="101" t="n">
        <v>299.89</v>
      </c>
      <c r="M157" s="101" t="n">
        <v>71.26000000000001</v>
      </c>
      <c r="N157" s="103" t="n">
        <v>21370.16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88" t="n"/>
      <c r="E158" s="88" t="n"/>
      <c r="F158" s="99" t="n"/>
      <c r="G158" s="99" t="n"/>
      <c r="H158" s="99" t="n"/>
      <c r="I158" s="100" t="n"/>
      <c r="J158" s="101" t="n">
        <v>531.14</v>
      </c>
      <c r="K158" s="102" t="n">
        <v>1.2</v>
      </c>
      <c r="L158" s="103" t="n">
        <v>1701.77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88" t="n"/>
      <c r="E159" s="88" t="n"/>
      <c r="F159" s="99" t="n"/>
      <c r="G159" s="99" t="n"/>
      <c r="H159" s="99" t="n"/>
      <c r="I159" s="100" t="n"/>
      <c r="J159" s="101" t="n">
        <v>92.88</v>
      </c>
      <c r="K159" s="102" t="n">
        <v>1.2</v>
      </c>
      <c r="L159" s="101" t="n">
        <v>297.59</v>
      </c>
      <c r="M159" s="101" t="n">
        <v>71.26000000000001</v>
      </c>
      <c r="N159" s="103" t="n">
        <v>21206.26</v>
      </c>
    </row>
    <row r="160" ht="19.35" customHeight="1">
      <c r="A160" s="96" t="n"/>
      <c r="B160" s="104" t="n"/>
      <c r="C160" s="98" t="inlineStr">
        <is>
          <t>ЗТ</t>
        </is>
      </c>
      <c r="D160" s="88" t="n"/>
      <c r="E160" s="88" t="n"/>
      <c r="F160" s="105" t="inlineStr">
        <is>
          <t>чел.-ч</t>
        </is>
      </c>
      <c r="G160" s="120" t="n">
        <v>12</v>
      </c>
      <c r="H160" s="102" t="n">
        <v>1.2</v>
      </c>
      <c r="I160" s="118" t="n">
        <v>38.448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88" t="n"/>
      <c r="E161" s="88" t="n"/>
      <c r="F161" s="105" t="inlineStr">
        <is>
          <t>чел.-ч</t>
        </is>
      </c>
      <c r="G161" s="101" t="n">
        <v>6.88</v>
      </c>
      <c r="H161" s="102" t="n">
        <v>1.2</v>
      </c>
      <c r="I161" s="116" t="n">
        <v>22.04352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88" t="n"/>
      <c r="E162" s="88" t="n"/>
      <c r="F162" s="99" t="n"/>
      <c r="G162" s="106" t="n"/>
      <c r="H162" s="106" t="n"/>
      <c r="I162" s="100" t="n"/>
      <c r="J162" s="101" t="n">
        <v>624.74</v>
      </c>
      <c r="K162" s="100" t="n"/>
      <c r="L162" s="103" t="n">
        <v>2001.66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88" t="n"/>
      <c r="E163" s="88" t="n"/>
      <c r="F163" s="99" t="n"/>
      <c r="G163" s="106" t="n"/>
      <c r="H163" s="106" t="n"/>
      <c r="I163" s="100" t="n"/>
      <c r="J163" s="100" t="n"/>
      <c r="K163" s="100" t="n"/>
      <c r="L163" s="101" t="n">
        <v>597.48</v>
      </c>
      <c r="M163" s="100" t="n"/>
      <c r="N163" s="103" t="n">
        <v>42576.42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88" t="n"/>
      <c r="E164" s="88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1" t="n">
        <v>531.76</v>
      </c>
      <c r="M164" s="100" t="n"/>
      <c r="N164" s="112" t="n">
        <v>37893.01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88" t="n"/>
      <c r="E165" s="88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244.97</v>
      </c>
      <c r="M165" s="100" t="n"/>
      <c r="N165" s="103" t="n">
        <v>17456.33</v>
      </c>
    </row>
    <row r="166" ht="19.35" customHeight="1">
      <c r="A166" s="96" t="n"/>
      <c r="B166" s="108" t="n"/>
      <c r="C166" s="87" t="inlineStr">
        <is>
          <t>Всего по позиции</t>
        </is>
      </c>
      <c r="D166" s="88" t="n"/>
      <c r="E166" s="88" t="n"/>
      <c r="F166" s="100" t="n"/>
      <c r="G166" s="106" t="n"/>
      <c r="H166" s="106" t="n"/>
      <c r="I166" s="113" t="n"/>
      <c r="J166" s="113" t="n"/>
      <c r="K166" s="113" t="n"/>
      <c r="L166" s="114" t="n">
        <v>2778.39</v>
      </c>
      <c r="M166" s="113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140207.33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79308.56</v>
      </c>
      <c r="M168" s="129" t="n"/>
      <c r="N168" s="128" t="n">
        <v>3672157.52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39965.08</v>
      </c>
      <c r="M170" s="129" t="n"/>
      <c r="N170" s="128" t="n">
        <v>2847911.61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39343.48</v>
      </c>
      <c r="M171" s="129" t="n"/>
      <c r="N171" s="128" t="n">
        <v>824245.91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39343.48</v>
      </c>
      <c r="M173" s="129" t="n"/>
      <c r="N173" s="128" t="n">
        <v>824245.91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6880.12</v>
      </c>
      <c r="M175" s="129" t="n"/>
      <c r="N175" s="128" t="n">
        <v>490277.36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46845.2</v>
      </c>
      <c r="M176" s="129" t="n"/>
      <c r="N176" s="128" t="n">
        <v>3338188.97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41692.24</v>
      </c>
      <c r="M177" s="129" t="n"/>
      <c r="N177" s="128" t="n">
        <v>2970988.18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19206.53</v>
      </c>
      <c r="M178" s="129" t="n"/>
      <c r="N178" s="128" t="n">
        <v>1368657.48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140207.33</v>
      </c>
      <c r="M179" s="134" t="n"/>
      <c r="N179" s="123" t="n">
        <v>8011803.18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4734.38604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509.63052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140207.33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140207.33</v>
      </c>
      <c r="M185" s="129" t="n"/>
      <c r="N185" s="128" t="n">
        <v>8011803.18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79308.56</v>
      </c>
      <c r="M187" s="129" t="n"/>
      <c r="N187" s="128" t="n">
        <v>3672157.52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39965.08</v>
      </c>
      <c r="M189" s="129" t="n"/>
      <c r="N189" s="128" t="n">
        <v>2847911.61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39343.48</v>
      </c>
      <c r="M190" s="129" t="n"/>
      <c r="N190" s="128" t="n">
        <v>824245.91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39343.48</v>
      </c>
      <c r="M191" s="129" t="n"/>
      <c r="N191" s="128" t="n">
        <v>824245.91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6880.12</v>
      </c>
      <c r="M192" s="129" t="n"/>
      <c r="N192" s="128" t="n">
        <v>490277.36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46845.2</v>
      </c>
      <c r="M193" s="129" t="n"/>
      <c r="N193" s="128" t="n">
        <v>3338188.97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41692.24</v>
      </c>
      <c r="M194" s="129" t="n"/>
      <c r="N194" s="128" t="n">
        <v>2970988.18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19206.53</v>
      </c>
      <c r="M195" s="129" t="n"/>
      <c r="N195" s="128" t="n">
        <v>1368657.48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140207.33</v>
      </c>
      <c r="M196" s="124" t="n"/>
      <c r="N196" s="123" t="n">
        <v>8011803.18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79308.56</v>
      </c>
      <c r="M197" s="129" t="n"/>
      <c r="N197" s="128" t="n">
        <v>3672157.52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39965.08</v>
      </c>
      <c r="M199" s="129" t="n"/>
      <c r="N199" s="128" t="n">
        <v>2847911.61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39343.48</v>
      </c>
      <c r="M200" s="129" t="n"/>
      <c r="N200" s="128" t="n">
        <v>824245.91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39343.48</v>
      </c>
      <c r="M201" s="129" t="n"/>
      <c r="N201" s="128" t="n">
        <v>824245.91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6880.12</v>
      </c>
      <c r="M202" s="129" t="n"/>
      <c r="N202" s="128" t="n">
        <v>490277.36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46845.2</v>
      </c>
      <c r="M203" s="129" t="n"/>
      <c r="N203" s="128" t="n">
        <v>3338188.97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41692.24</v>
      </c>
      <c r="M204" s="129" t="n"/>
      <c r="N204" s="128" t="n">
        <v>2970988.18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19206.53</v>
      </c>
      <c r="M205" s="129" t="n"/>
      <c r="N205" s="128" t="n">
        <v>1368657.48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4734.38604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509.63052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H15:N15"/>
    <mergeCell ref="C51:E51"/>
    <mergeCell ref="C95:E9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40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8554687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02-33-38</t>
        </is>
      </c>
    </row>
    <row r="25" ht="19.35" customHeight="1">
      <c r="A25" s="56" t="inlineStr">
        <is>
          <t>33 ВЛ 500 кВ Зейская ГЭС - Амурская №2. Семеновское уч. л-во Свободненского л-ва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402.18</v>
      </c>
      <c r="M31" s="65" t="n">
        <v>5.64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925</v>
      </c>
      <c r="E32" s="72" t="inlineStr">
        <is>
          <t>(</t>
        </is>
      </c>
      <c r="F32" s="71" t="n">
        <v>12.98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673.48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925</v>
      </c>
      <c r="E34" s="72" t="inlineStr">
        <is>
          <t>(</t>
        </is>
      </c>
      <c r="F34" s="78" t="n">
        <v>12.98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846-900,904-953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14.42</v>
      </c>
      <c r="H44" s="95" t="n">
        <v>1</v>
      </c>
      <c r="I44" s="115" t="n">
        <v>14.42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3" t="n">
        <v>1554.45</v>
      </c>
      <c r="M46" s="101" t="n">
        <v>71.26000000000001</v>
      </c>
      <c r="N46" s="103" t="n">
        <v>110770.11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6" t="n">
        <v>185.49888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3" t="n">
        <v>1554.45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3" t="n">
        <v>1554.45</v>
      </c>
      <c r="M49" s="100" t="n"/>
      <c r="N49" s="103" t="n">
        <v>110770.11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3" t="n">
        <v>1383.46</v>
      </c>
      <c r="M50" s="100" t="n"/>
      <c r="N50" s="112" t="n">
        <v>98585.39999999999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637.3200000000001</v>
      </c>
      <c r="M51" s="100" t="n"/>
      <c r="N51" s="103" t="n">
        <v>45415.75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4" t="n">
        <v>3575.23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6.32</v>
      </c>
      <c r="H53" s="95" t="n">
        <v>1</v>
      </c>
      <c r="I53" s="115" t="n">
        <v>6.32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3" t="n">
        <v>1962.56</v>
      </c>
      <c r="M55" s="101" t="n">
        <v>71.26000000000001</v>
      </c>
      <c r="N55" s="103" t="n">
        <v>139852.03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6" t="n">
        <v>234.19392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3" t="n">
        <v>1962.56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3" t="n">
        <v>1962.56</v>
      </c>
      <c r="M58" s="100" t="n"/>
      <c r="N58" s="103" t="n">
        <v>139852.03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3" t="n">
        <v>1746.68</v>
      </c>
      <c r="M59" s="100" t="n"/>
      <c r="N59" s="112" t="n">
        <v>124468.31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804.65</v>
      </c>
      <c r="M60" s="100" t="n"/>
      <c r="N60" s="103" t="n">
        <v>57339.33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4" t="n">
        <v>4513.89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2.16</v>
      </c>
      <c r="H62" s="95" t="n">
        <v>1</v>
      </c>
      <c r="I62" s="115" t="n">
        <v>2.16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842.77</v>
      </c>
      <c r="M64" s="101" t="n">
        <v>71.26000000000001</v>
      </c>
      <c r="N64" s="103" t="n">
        <v>60055.79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9" t="n">
        <v>100.5696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842.77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842.77</v>
      </c>
      <c r="M67" s="100" t="n"/>
      <c r="N67" s="103" t="n">
        <v>60055.79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750.0700000000001</v>
      </c>
      <c r="M68" s="100" t="n"/>
      <c r="N68" s="112" t="n">
        <v>53449.65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345.54</v>
      </c>
      <c r="M69" s="100" t="n"/>
      <c r="N69" s="103" t="n">
        <v>24622.87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4" t="n">
        <v>1938.38</v>
      </c>
      <c r="M70" s="113" t="n"/>
      <c r="N70" s="94" t="n"/>
    </row>
    <row r="71" ht="55.35" customHeight="1">
      <c r="A71" s="87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88" t="n"/>
      <c r="E71" s="88" t="n"/>
      <c r="F71" s="93" t="inlineStr">
        <is>
          <t>100 деревьев</t>
        </is>
      </c>
      <c r="G71" s="94" t="n">
        <v>3.63</v>
      </c>
      <c r="H71" s="95" t="n">
        <v>1</v>
      </c>
      <c r="I71" s="115" t="n">
        <v>3.63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458.5</v>
      </c>
      <c r="M73" s="101" t="n">
        <v>71.26000000000001</v>
      </c>
      <c r="N73" s="103" t="n">
        <v>32672.71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15.7</v>
      </c>
      <c r="H74" s="148" t="n">
        <v>0.96</v>
      </c>
      <c r="I74" s="116" t="n">
        <v>54.71136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458.5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1" t="n">
        <v>458.5</v>
      </c>
      <c r="M76" s="100" t="n"/>
      <c r="N76" s="103" t="n">
        <v>32672.71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408.07</v>
      </c>
      <c r="M77" s="100" t="n"/>
      <c r="N77" s="112" t="n">
        <v>29078.71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187.99</v>
      </c>
      <c r="M78" s="100" t="n"/>
      <c r="N78" s="103" t="n">
        <v>13395.81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4" t="n">
        <v>1054.56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88" t="n"/>
      <c r="E80" s="88" t="n"/>
      <c r="F80" s="93" t="inlineStr">
        <is>
          <t>100 деревьев</t>
        </is>
      </c>
      <c r="G80" s="94" t="n">
        <v>1.58</v>
      </c>
      <c r="H80" s="95" t="n">
        <v>1</v>
      </c>
      <c r="I80" s="115" t="n">
        <v>1.58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583.42</v>
      </c>
      <c r="M82" s="101" t="n">
        <v>71.26000000000001</v>
      </c>
      <c r="N82" s="103" t="n">
        <v>41574.51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45.9</v>
      </c>
      <c r="H83" s="148" t="n">
        <v>0.96</v>
      </c>
      <c r="I83" s="116" t="n">
        <v>69.62112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583.42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1" t="n">
        <v>583.42</v>
      </c>
      <c r="M85" s="100" t="n"/>
      <c r="N85" s="103" t="n">
        <v>41574.51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519.24</v>
      </c>
      <c r="M86" s="100" t="n"/>
      <c r="N86" s="112" t="n">
        <v>37001.31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239.2</v>
      </c>
      <c r="M87" s="100" t="n"/>
      <c r="N87" s="103" t="n">
        <v>17045.55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4" t="n">
        <v>1341.86</v>
      </c>
      <c r="M88" s="113" t="n"/>
      <c r="N88" s="94" t="n"/>
    </row>
    <row r="89" ht="55.35" customHeight="1">
      <c r="A89" s="87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88" t="n"/>
      <c r="E89" s="88" t="n"/>
      <c r="F89" s="93" t="inlineStr">
        <is>
          <t>100 деревьев</t>
        </is>
      </c>
      <c r="G89" s="94" t="n">
        <v>0.51</v>
      </c>
      <c r="H89" s="95" t="n">
        <v>1</v>
      </c>
      <c r="I89" s="115" t="n">
        <v>0.51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242.07</v>
      </c>
      <c r="M91" s="101" t="n">
        <v>71.26000000000001</v>
      </c>
      <c r="N91" s="103" t="n">
        <v>17249.91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20" t="n">
        <v>59</v>
      </c>
      <c r="H92" s="148" t="n">
        <v>0.96</v>
      </c>
      <c r="I92" s="119" t="n">
        <v>28.8864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242.07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88" t="n"/>
      <c r="E94" s="88" t="n"/>
      <c r="F94" s="99" t="n"/>
      <c r="G94" s="106" t="n"/>
      <c r="H94" s="106" t="n"/>
      <c r="I94" s="100" t="n"/>
      <c r="J94" s="100" t="n"/>
      <c r="K94" s="100" t="n"/>
      <c r="L94" s="101" t="n">
        <v>242.07</v>
      </c>
      <c r="M94" s="100" t="n"/>
      <c r="N94" s="103" t="n">
        <v>17249.91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215.44</v>
      </c>
      <c r="M95" s="100" t="n"/>
      <c r="N95" s="112" t="n">
        <v>15352.42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99.25</v>
      </c>
      <c r="M96" s="100" t="n"/>
      <c r="N96" s="103" t="n">
        <v>7072.46</v>
      </c>
    </row>
    <row r="97" ht="19.35" customHeight="1">
      <c r="A97" s="96" t="n"/>
      <c r="B97" s="108" t="n"/>
      <c r="C97" s="87" t="inlineStr">
        <is>
          <t>Всего по позиции</t>
        </is>
      </c>
      <c r="D97" s="88" t="n"/>
      <c r="E97" s="88" t="n"/>
      <c r="F97" s="100" t="n"/>
      <c r="G97" s="106" t="n"/>
      <c r="H97" s="106" t="n"/>
      <c r="I97" s="113" t="n"/>
      <c r="J97" s="113" t="n"/>
      <c r="K97" s="113" t="n"/>
      <c r="L97" s="115" t="n">
        <v>556.76</v>
      </c>
      <c r="M97" s="113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12980.68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5643.77</v>
      </c>
      <c r="M99" s="129" t="n"/>
      <c r="N99" s="128" t="n">
        <v>402175.06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5643.77</v>
      </c>
      <c r="M101" s="129" t="n"/>
      <c r="N101" s="128" t="n">
        <v>402175.06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5643.77</v>
      </c>
      <c r="M107" s="129" t="n"/>
      <c r="N107" s="128" t="n">
        <v>402175.06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5022.96</v>
      </c>
      <c r="M108" s="129" t="n"/>
      <c r="N108" s="128" t="n">
        <v>357935.8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2313.95</v>
      </c>
      <c r="M109" s="129" t="n"/>
      <c r="N109" s="128" t="n">
        <v>164891.77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12980.68</v>
      </c>
      <c r="M110" s="134" t="n"/>
      <c r="N110" s="123" t="n">
        <v>925002.63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673.48128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12980.68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12980.68</v>
      </c>
      <c r="M116" s="129" t="n"/>
      <c r="N116" s="128" t="n">
        <v>925002.63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5643.77</v>
      </c>
      <c r="M118" s="129" t="n"/>
      <c r="N118" s="128" t="n">
        <v>402175.06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5643.77</v>
      </c>
      <c r="M120" s="129" t="n"/>
      <c r="N120" s="128" t="n">
        <v>402175.06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5643.77</v>
      </c>
      <c r="M124" s="129" t="n"/>
      <c r="N124" s="128" t="n">
        <v>402175.06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5022.96</v>
      </c>
      <c r="M125" s="129" t="n"/>
      <c r="N125" s="128" t="n">
        <v>357935.8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2313.95</v>
      </c>
      <c r="M126" s="129" t="n"/>
      <c r="N126" s="128" t="n">
        <v>164891.77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12980.68</v>
      </c>
      <c r="M127" s="124" t="n"/>
      <c r="N127" s="123" t="n">
        <v>925002.63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5643.77</v>
      </c>
      <c r="M128" s="129" t="n"/>
      <c r="N128" s="128" t="n">
        <v>402175.06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5643.77</v>
      </c>
      <c r="M130" s="129" t="n"/>
      <c r="N130" s="128" t="n">
        <v>402175.06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5643.77</v>
      </c>
      <c r="M134" s="129" t="n"/>
      <c r="N134" s="128" t="n">
        <v>402175.06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5022.96</v>
      </c>
      <c r="M135" s="129" t="n"/>
      <c r="N135" s="128" t="n">
        <v>357935.8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2313.95</v>
      </c>
      <c r="M136" s="129" t="n"/>
      <c r="N136" s="128" t="n">
        <v>164891.77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673.48128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A17:G17"/>
    <mergeCell ref="C121:K121"/>
    <mergeCell ref="C134:K134"/>
    <mergeCell ref="H13:N13"/>
    <mergeCell ref="C144:F144"/>
    <mergeCell ref="C80:E80"/>
    <mergeCell ref="A30:N30"/>
    <mergeCell ref="C105:K105"/>
    <mergeCell ref="A19:G19"/>
    <mergeCell ref="H15:N15"/>
    <mergeCell ref="C51:E51"/>
    <mergeCell ref="C95:E9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4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02-33-39</t>
        </is>
      </c>
    </row>
    <row r="25" ht="19.35" customHeight="1">
      <c r="A25" s="56" t="inlineStr">
        <is>
          <t>33 ВЛ 500 кВ Зейская ГЭС - Амурская №2.  Свободненский р-он Дмитриевский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50.65</v>
      </c>
      <c r="M31" s="65" t="n">
        <v>0.71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142.69</v>
      </c>
      <c r="E32" s="72" t="inlineStr">
        <is>
          <t>(</t>
        </is>
      </c>
      <c r="F32" s="71" t="n">
        <v>2.5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84.23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9.130000000000001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142.69</v>
      </c>
      <c r="E34" s="72" t="inlineStr">
        <is>
          <t>(</t>
        </is>
      </c>
      <c r="F34" s="78" t="n">
        <v>2.5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Срезка и сгребание кустарников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12</v>
      </c>
      <c r="H44" s="95" t="n">
        <v>1</v>
      </c>
      <c r="I44" s="95" t="n">
        <v>12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1" t="n">
        <v>544.1799999999999</v>
      </c>
      <c r="M45" s="101" t="n">
        <v>71.26000000000001</v>
      </c>
      <c r="N45" s="103" t="n">
        <v>38778.27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18" t="n">
        <v>63.792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1" t="n">
        <v>544.1799999999999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1" t="n">
        <v>544.1799999999999</v>
      </c>
      <c r="M48" s="100" t="n"/>
      <c r="N48" s="103" t="n">
        <v>38778.27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1" t="n">
        <v>484.32</v>
      </c>
      <c r="M49" s="100" t="n"/>
      <c r="N49" s="112" t="n">
        <v>34512.66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1" t="n">
        <v>223.11</v>
      </c>
      <c r="M50" s="100" t="n"/>
      <c r="N50" s="103" t="n">
        <v>15899.09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1251.61</v>
      </c>
      <c r="M51" s="113" t="n"/>
      <c r="N51" s="94" t="n"/>
    </row>
    <row r="52" ht="19.35" customHeight="1">
      <c r="A52" s="149" t="inlineStr">
        <is>
          <t>Пролет 953-966, 59-58 (500кВ)</t>
        </is>
      </c>
      <c r="B52" s="31" t="n"/>
      <c r="C52" s="31" t="n"/>
      <c r="D52" s="31" t="n"/>
      <c r="E52" s="31" t="n"/>
      <c r="F52" s="31" t="n"/>
      <c r="G52" s="31" t="n"/>
      <c r="H52" s="31" t="n"/>
      <c r="I52" s="31" t="n"/>
      <c r="J52" s="31" t="n"/>
      <c r="K52" s="31" t="n"/>
      <c r="L52" s="31" t="n"/>
      <c r="M52" s="31" t="n"/>
      <c r="N52" s="32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0.32</v>
      </c>
      <c r="H53" s="95" t="n">
        <v>1</v>
      </c>
      <c r="I53" s="115" t="n">
        <v>0.32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18.8</v>
      </c>
      <c r="M54" s="101" t="n">
        <v>71.26000000000001</v>
      </c>
      <c r="N54" s="103" t="n">
        <v>1339.69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2.00064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18.8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18.8</v>
      </c>
      <c r="M57" s="100" t="n"/>
      <c r="N57" s="103" t="n">
        <v>1339.69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16.73</v>
      </c>
      <c r="M58" s="100" t="n"/>
      <c r="N58" s="112" t="n">
        <v>1192.32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7.71</v>
      </c>
      <c r="M59" s="100" t="n"/>
      <c r="N59" s="101" t="n">
        <v>549.27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5" t="n">
        <v>43.24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0.14</v>
      </c>
      <c r="H61" s="95" t="n">
        <v>1</v>
      </c>
      <c r="I61" s="115" t="n">
        <v>0.14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15.95</v>
      </c>
      <c r="M62" s="101" t="n">
        <v>71.26000000000001</v>
      </c>
      <c r="N62" s="103" t="n">
        <v>1136.6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1.6968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15.95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15.95</v>
      </c>
      <c r="M65" s="100" t="n"/>
      <c r="N65" s="103" t="n">
        <v>1136.6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14.2</v>
      </c>
      <c r="M66" s="100" t="n"/>
      <c r="N66" s="112" t="n">
        <v>1011.57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6.54</v>
      </c>
      <c r="M67" s="100" t="n"/>
      <c r="N67" s="101" t="n">
        <v>466.01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5" t="n">
        <v>36.69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0.05</v>
      </c>
      <c r="H69" s="95" t="n">
        <v>1</v>
      </c>
      <c r="I69" s="115" t="n">
        <v>0.05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7.56</v>
      </c>
      <c r="M70" s="101" t="n">
        <v>71.26000000000001</v>
      </c>
      <c r="N70" s="101" t="n">
        <v>538.73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8" t="n">
        <v>0.804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7.56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7.56</v>
      </c>
      <c r="M73" s="100" t="n"/>
      <c r="N73" s="101" t="n">
        <v>538.73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6.73</v>
      </c>
      <c r="M74" s="100" t="n"/>
      <c r="N74" s="151" t="n">
        <v>479.47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3.1</v>
      </c>
      <c r="M75" s="100" t="n"/>
      <c r="N75" s="101" t="n">
        <v>220.88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17.39</v>
      </c>
      <c r="M76" s="113" t="n"/>
      <c r="N76" s="94" t="n"/>
    </row>
    <row r="77" ht="68.65000000000001" customHeight="1">
      <c r="A77" s="87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88" t="n"/>
      <c r="E77" s="88" t="n"/>
      <c r="F77" s="93" t="inlineStr">
        <is>
          <t>100 шт</t>
        </is>
      </c>
      <c r="G77" s="94" t="n">
        <v>0.32</v>
      </c>
      <c r="H77" s="95" t="n">
        <v>1</v>
      </c>
      <c r="I77" s="115" t="n">
        <v>0.32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115.44</v>
      </c>
      <c r="K78" s="102" t="n">
        <v>1.2</v>
      </c>
      <c r="L78" s="101" t="n">
        <v>44.33</v>
      </c>
      <c r="M78" s="101" t="n">
        <v>71.26000000000001</v>
      </c>
      <c r="N78" s="103" t="n">
        <v>3158.96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88" t="n"/>
      <c r="E79" s="88" t="n"/>
      <c r="F79" s="99" t="n"/>
      <c r="G79" s="99" t="n"/>
      <c r="H79" s="99" t="n"/>
      <c r="I79" s="100" t="n"/>
      <c r="J79" s="101" t="n">
        <v>655.4299999999999</v>
      </c>
      <c r="K79" s="102" t="n">
        <v>1.2</v>
      </c>
      <c r="L79" s="101" t="n">
        <v>251.69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88" t="n"/>
      <c r="E80" s="88" t="n"/>
      <c r="F80" s="99" t="n"/>
      <c r="G80" s="99" t="n"/>
      <c r="H80" s="99" t="n"/>
      <c r="I80" s="100" t="n"/>
      <c r="J80" s="101" t="n">
        <v>114.62</v>
      </c>
      <c r="K80" s="102" t="n">
        <v>1.2</v>
      </c>
      <c r="L80" s="101" t="n">
        <v>44.01</v>
      </c>
      <c r="M80" s="101" t="n">
        <v>71.26000000000001</v>
      </c>
      <c r="N80" s="103" t="n">
        <v>3136.15</v>
      </c>
    </row>
    <row r="81" ht="19.35" customHeight="1">
      <c r="A81" s="96" t="n"/>
      <c r="B81" s="104" t="n"/>
      <c r="C81" s="98" t="inlineStr">
        <is>
          <t>ЗТ</t>
        </is>
      </c>
      <c r="D81" s="88" t="n"/>
      <c r="E81" s="88" t="n"/>
      <c r="F81" s="105" t="inlineStr">
        <is>
          <t>чел.-ч</t>
        </is>
      </c>
      <c r="G81" s="117" t="n">
        <v>14.8</v>
      </c>
      <c r="H81" s="102" t="n">
        <v>1.2</v>
      </c>
      <c r="I81" s="119" t="n">
        <v>5.6832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88" t="n"/>
      <c r="E82" s="88" t="n"/>
      <c r="F82" s="105" t="inlineStr">
        <is>
          <t>чел.-ч</t>
        </is>
      </c>
      <c r="G82" s="101" t="n">
        <v>8.49</v>
      </c>
      <c r="H82" s="102" t="n">
        <v>1.2</v>
      </c>
      <c r="I82" s="116" t="n">
        <v>3.26016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88" t="n"/>
      <c r="E83" s="88" t="n"/>
      <c r="F83" s="99" t="n"/>
      <c r="G83" s="106" t="n"/>
      <c r="H83" s="106" t="n"/>
      <c r="I83" s="100" t="n"/>
      <c r="J83" s="101" t="n">
        <v>770.87</v>
      </c>
      <c r="K83" s="100" t="n"/>
      <c r="L83" s="101" t="n">
        <v>296.02</v>
      </c>
      <c r="M83" s="100" t="n"/>
      <c r="N83" s="107" t="n"/>
    </row>
    <row r="84" ht="19.35" customHeight="1">
      <c r="A84" s="96" t="n"/>
      <c r="B84" s="108" t="n"/>
      <c r="C84" s="98" t="inlineStr">
        <is>
          <t>ФОТ</t>
        </is>
      </c>
      <c r="D84" s="88" t="n"/>
      <c r="E84" s="88" t="n"/>
      <c r="F84" s="99" t="n"/>
      <c r="G84" s="106" t="n"/>
      <c r="H84" s="106" t="n"/>
      <c r="I84" s="100" t="n"/>
      <c r="J84" s="100" t="n"/>
      <c r="K84" s="100" t="n"/>
      <c r="L84" s="101" t="n">
        <v>88.34</v>
      </c>
      <c r="M84" s="100" t="n"/>
      <c r="N84" s="103" t="n">
        <v>6295.11</v>
      </c>
    </row>
    <row r="85" ht="42" customHeight="1">
      <c r="A85" s="96" t="n"/>
      <c r="B85" s="109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88" t="n"/>
      <c r="E85" s="88" t="n"/>
      <c r="F85" s="105" t="inlineStr">
        <is>
          <t>%</t>
        </is>
      </c>
      <c r="G85" s="110" t="n">
        <v>89</v>
      </c>
      <c r="H85" s="111" t="n"/>
      <c r="I85" s="110" t="n">
        <v>89</v>
      </c>
      <c r="J85" s="100" t="n"/>
      <c r="K85" s="100" t="n"/>
      <c r="L85" s="101" t="n">
        <v>78.62</v>
      </c>
      <c r="M85" s="100" t="n"/>
      <c r="N85" s="112" t="n">
        <v>5602.65</v>
      </c>
    </row>
    <row r="86" ht="42" customHeight="1">
      <c r="A86" s="96" t="n"/>
      <c r="B86" s="109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41</v>
      </c>
      <c r="H86" s="111" t="n"/>
      <c r="I86" s="110" t="n">
        <v>41</v>
      </c>
      <c r="J86" s="100" t="n"/>
      <c r="K86" s="100" t="n"/>
      <c r="L86" s="101" t="n">
        <v>36.22</v>
      </c>
      <c r="M86" s="100" t="n"/>
      <c r="N86" s="103" t="n">
        <v>2581</v>
      </c>
    </row>
    <row r="87" ht="19.35" customHeight="1">
      <c r="A87" s="96" t="n"/>
      <c r="B87" s="108" t="n"/>
      <c r="C87" s="87" t="inlineStr">
        <is>
          <t>Всего по позиции</t>
        </is>
      </c>
      <c r="D87" s="88" t="n"/>
      <c r="E87" s="88" t="n"/>
      <c r="F87" s="100" t="n"/>
      <c r="G87" s="106" t="n"/>
      <c r="H87" s="106" t="n"/>
      <c r="I87" s="113" t="n"/>
      <c r="J87" s="113" t="n"/>
      <c r="K87" s="113" t="n"/>
      <c r="L87" s="115" t="n">
        <v>410.86</v>
      </c>
      <c r="M87" s="113" t="n"/>
      <c r="N87" s="94" t="n"/>
    </row>
    <row r="88" ht="55.35" customHeight="1">
      <c r="A88" s="87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88" t="n"/>
      <c r="E88" s="88" t="n"/>
      <c r="F88" s="93" t="inlineStr">
        <is>
          <t>100 шт</t>
        </is>
      </c>
      <c r="G88" s="94" t="n">
        <v>0.32</v>
      </c>
      <c r="H88" s="95" t="n">
        <v>1</v>
      </c>
      <c r="I88" s="115" t="n">
        <v>0.32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88" t="n"/>
      <c r="E89" s="88" t="n"/>
      <c r="F89" s="99" t="n"/>
      <c r="G89" s="99" t="n"/>
      <c r="H89" s="99" t="n"/>
      <c r="I89" s="100" t="n"/>
      <c r="J89" s="101" t="n">
        <v>28.94</v>
      </c>
      <c r="K89" s="102" t="n">
        <v>1.2</v>
      </c>
      <c r="L89" s="101" t="n">
        <v>11.11</v>
      </c>
      <c r="M89" s="101" t="n">
        <v>71.26000000000001</v>
      </c>
      <c r="N89" s="101" t="n">
        <v>791.7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88" t="n"/>
      <c r="E90" s="88" t="n"/>
      <c r="F90" s="99" t="n"/>
      <c r="G90" s="99" t="n"/>
      <c r="H90" s="99" t="n"/>
      <c r="I90" s="100" t="n"/>
      <c r="J90" s="101" t="n">
        <v>163.66</v>
      </c>
      <c r="K90" s="102" t="n">
        <v>1.2</v>
      </c>
      <c r="L90" s="101" t="n">
        <v>62.85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88" t="n"/>
      <c r="E91" s="88" t="n"/>
      <c r="F91" s="99" t="n"/>
      <c r="G91" s="99" t="n"/>
      <c r="H91" s="99" t="n"/>
      <c r="I91" s="100" t="n"/>
      <c r="J91" s="101" t="n">
        <v>28.62</v>
      </c>
      <c r="K91" s="102" t="n">
        <v>1.2</v>
      </c>
      <c r="L91" s="101" t="n">
        <v>10.99</v>
      </c>
      <c r="M91" s="101" t="n">
        <v>71.26000000000001</v>
      </c>
      <c r="N91" s="101" t="n">
        <v>783.15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01" t="n">
        <v>3.71</v>
      </c>
      <c r="H92" s="102" t="n">
        <v>1.2</v>
      </c>
      <c r="I92" s="116" t="n">
        <v>1.42464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88" t="n"/>
      <c r="E93" s="88" t="n"/>
      <c r="F93" s="105" t="inlineStr">
        <is>
          <t>чел.-ч</t>
        </is>
      </c>
      <c r="G93" s="101" t="n">
        <v>2.12</v>
      </c>
      <c r="H93" s="102" t="n">
        <v>1.2</v>
      </c>
      <c r="I93" s="116" t="n">
        <v>0.81408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88" t="n"/>
      <c r="E94" s="88" t="n"/>
      <c r="F94" s="99" t="n"/>
      <c r="G94" s="106" t="n"/>
      <c r="H94" s="106" t="n"/>
      <c r="I94" s="100" t="n"/>
      <c r="J94" s="101" t="n">
        <v>192.6</v>
      </c>
      <c r="K94" s="100" t="n"/>
      <c r="L94" s="101" t="n">
        <v>73.95999999999999</v>
      </c>
      <c r="M94" s="100" t="n"/>
      <c r="N94" s="107" t="n"/>
    </row>
    <row r="95" ht="19.35" customHeight="1">
      <c r="A95" s="96" t="n"/>
      <c r="B95" s="108" t="n"/>
      <c r="C95" s="98" t="inlineStr">
        <is>
          <t>ФОТ</t>
        </is>
      </c>
      <c r="D95" s="88" t="n"/>
      <c r="E95" s="88" t="n"/>
      <c r="F95" s="99" t="n"/>
      <c r="G95" s="106" t="n"/>
      <c r="H95" s="106" t="n"/>
      <c r="I95" s="100" t="n"/>
      <c r="J95" s="100" t="n"/>
      <c r="K95" s="100" t="n"/>
      <c r="L95" s="101" t="n">
        <v>22.1</v>
      </c>
      <c r="M95" s="100" t="n"/>
      <c r="N95" s="103" t="n">
        <v>1574.85</v>
      </c>
    </row>
    <row r="96" ht="42" customHeight="1">
      <c r="A96" s="96" t="n"/>
      <c r="B96" s="109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89</v>
      </c>
      <c r="H96" s="111" t="n"/>
      <c r="I96" s="110" t="n">
        <v>89</v>
      </c>
      <c r="J96" s="100" t="n"/>
      <c r="K96" s="100" t="n"/>
      <c r="L96" s="101" t="n">
        <v>19.67</v>
      </c>
      <c r="M96" s="100" t="n"/>
      <c r="N96" s="112" t="n">
        <v>1401.62</v>
      </c>
    </row>
    <row r="97" ht="42" customHeight="1">
      <c r="A97" s="96" t="n"/>
      <c r="B97" s="109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88" t="n"/>
      <c r="E97" s="88" t="n"/>
      <c r="F97" s="105" t="inlineStr">
        <is>
          <t>%</t>
        </is>
      </c>
      <c r="G97" s="110" t="n">
        <v>41</v>
      </c>
      <c r="H97" s="111" t="n"/>
      <c r="I97" s="110" t="n">
        <v>41</v>
      </c>
      <c r="J97" s="100" t="n"/>
      <c r="K97" s="100" t="n"/>
      <c r="L97" s="101" t="n">
        <v>9.06</v>
      </c>
      <c r="M97" s="100" t="n"/>
      <c r="N97" s="101" t="n">
        <v>645.6900000000001</v>
      </c>
    </row>
    <row r="98" ht="19.35" customHeight="1">
      <c r="A98" s="96" t="n"/>
      <c r="B98" s="108" t="n"/>
      <c r="C98" s="87" t="inlineStr">
        <is>
          <t>Всего по позиции</t>
        </is>
      </c>
      <c r="D98" s="88" t="n"/>
      <c r="E98" s="88" t="n"/>
      <c r="F98" s="100" t="n"/>
      <c r="G98" s="106" t="n"/>
      <c r="H98" s="106" t="n"/>
      <c r="I98" s="113" t="n"/>
      <c r="J98" s="113" t="n"/>
      <c r="K98" s="113" t="n"/>
      <c r="L98" s="115" t="n">
        <v>102.69</v>
      </c>
      <c r="M98" s="113" t="n"/>
      <c r="N98" s="94" t="n"/>
    </row>
    <row r="99" ht="68.65000000000001" customHeight="1">
      <c r="A99" s="87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88" t="n"/>
      <c r="E99" s="88" t="n"/>
      <c r="F99" s="93" t="inlineStr">
        <is>
          <t>100 шт</t>
        </is>
      </c>
      <c r="G99" s="94" t="n">
        <v>0.14</v>
      </c>
      <c r="H99" s="95" t="n">
        <v>1</v>
      </c>
      <c r="I99" s="115" t="n">
        <v>0.14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88" t="n"/>
      <c r="E100" s="88" t="n"/>
      <c r="F100" s="99" t="n"/>
      <c r="G100" s="99" t="n"/>
      <c r="H100" s="99" t="n"/>
      <c r="I100" s="100" t="n"/>
      <c r="J100" s="101" t="n">
        <v>201.24</v>
      </c>
      <c r="K100" s="102" t="n">
        <v>1.2</v>
      </c>
      <c r="L100" s="101" t="n">
        <v>33.81</v>
      </c>
      <c r="M100" s="101" t="n">
        <v>71.26000000000001</v>
      </c>
      <c r="N100" s="103" t="n">
        <v>2409.3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88" t="n"/>
      <c r="E101" s="88" t="n"/>
      <c r="F101" s="99" t="n"/>
      <c r="G101" s="99" t="n"/>
      <c r="H101" s="99" t="n"/>
      <c r="I101" s="100" t="n"/>
      <c r="J101" s="103" t="n">
        <v>1142.56</v>
      </c>
      <c r="K101" s="102" t="n">
        <v>1.2</v>
      </c>
      <c r="L101" s="101" t="n">
        <v>191.95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88" t="n"/>
      <c r="E102" s="88" t="n"/>
      <c r="F102" s="99" t="n"/>
      <c r="G102" s="99" t="n"/>
      <c r="H102" s="99" t="n"/>
      <c r="I102" s="100" t="n"/>
      <c r="J102" s="101" t="n">
        <v>199.8</v>
      </c>
      <c r="K102" s="102" t="n">
        <v>1.2</v>
      </c>
      <c r="L102" s="101" t="n">
        <v>33.57</v>
      </c>
      <c r="M102" s="101" t="n">
        <v>71.26000000000001</v>
      </c>
      <c r="N102" s="103" t="n">
        <v>2392.2</v>
      </c>
    </row>
    <row r="103" ht="19.35" customHeight="1">
      <c r="A103" s="96" t="n"/>
      <c r="B103" s="104" t="n"/>
      <c r="C103" s="98" t="inlineStr">
        <is>
          <t>ЗТ</t>
        </is>
      </c>
      <c r="D103" s="88" t="n"/>
      <c r="E103" s="88" t="n"/>
      <c r="F103" s="105" t="inlineStr">
        <is>
          <t>чел.-ч</t>
        </is>
      </c>
      <c r="G103" s="117" t="n">
        <v>25.8</v>
      </c>
      <c r="H103" s="102" t="n">
        <v>1.2</v>
      </c>
      <c r="I103" s="119" t="n">
        <v>4.3344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88" t="n"/>
      <c r="E104" s="88" t="n"/>
      <c r="F104" s="105" t="inlineStr">
        <is>
          <t>чел.-ч</t>
        </is>
      </c>
      <c r="G104" s="117" t="n">
        <v>14.8</v>
      </c>
      <c r="H104" s="102" t="n">
        <v>1.2</v>
      </c>
      <c r="I104" s="119" t="n">
        <v>2.4864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88" t="n"/>
      <c r="E105" s="88" t="n"/>
      <c r="F105" s="99" t="n"/>
      <c r="G105" s="106" t="n"/>
      <c r="H105" s="106" t="n"/>
      <c r="I105" s="100" t="n"/>
      <c r="J105" s="103" t="n">
        <v>1343.8</v>
      </c>
      <c r="K105" s="100" t="n"/>
      <c r="L105" s="101" t="n">
        <v>225.76</v>
      </c>
      <c r="M105" s="100" t="n"/>
      <c r="N105" s="107" t="n"/>
    </row>
    <row r="106" ht="19.35" customHeight="1">
      <c r="A106" s="96" t="n"/>
      <c r="B106" s="108" t="n"/>
      <c r="C106" s="98" t="inlineStr">
        <is>
          <t>ФОТ</t>
        </is>
      </c>
      <c r="D106" s="88" t="n"/>
      <c r="E106" s="88" t="n"/>
      <c r="F106" s="99" t="n"/>
      <c r="G106" s="106" t="n"/>
      <c r="H106" s="106" t="n"/>
      <c r="I106" s="100" t="n"/>
      <c r="J106" s="100" t="n"/>
      <c r="K106" s="100" t="n"/>
      <c r="L106" s="101" t="n">
        <v>67.38</v>
      </c>
      <c r="M106" s="100" t="n"/>
      <c r="N106" s="103" t="n">
        <v>4801.5</v>
      </c>
    </row>
    <row r="107" ht="42" customHeight="1">
      <c r="A107" s="96" t="n"/>
      <c r="B107" s="109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88" t="n"/>
      <c r="E107" s="88" t="n"/>
      <c r="F107" s="105" t="inlineStr">
        <is>
          <t>%</t>
        </is>
      </c>
      <c r="G107" s="110" t="n">
        <v>89</v>
      </c>
      <c r="H107" s="111" t="n"/>
      <c r="I107" s="110" t="n">
        <v>89</v>
      </c>
      <c r="J107" s="100" t="n"/>
      <c r="K107" s="100" t="n"/>
      <c r="L107" s="101" t="n">
        <v>59.97</v>
      </c>
      <c r="M107" s="100" t="n"/>
      <c r="N107" s="112" t="n">
        <v>4273.34</v>
      </c>
    </row>
    <row r="108" ht="42" customHeight="1">
      <c r="A108" s="96" t="n"/>
      <c r="B108" s="109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88" t="n"/>
      <c r="E108" s="88" t="n"/>
      <c r="F108" s="105" t="inlineStr">
        <is>
          <t>%</t>
        </is>
      </c>
      <c r="G108" s="110" t="n">
        <v>41</v>
      </c>
      <c r="H108" s="111" t="n"/>
      <c r="I108" s="110" t="n">
        <v>41</v>
      </c>
      <c r="J108" s="100" t="n"/>
      <c r="K108" s="100" t="n"/>
      <c r="L108" s="101" t="n">
        <v>27.63</v>
      </c>
      <c r="M108" s="100" t="n"/>
      <c r="N108" s="103" t="n">
        <v>1968.62</v>
      </c>
    </row>
    <row r="109" ht="19.35" customHeight="1">
      <c r="A109" s="96" t="n"/>
      <c r="B109" s="108" t="n"/>
      <c r="C109" s="87" t="inlineStr">
        <is>
          <t>Всего по позиции</t>
        </is>
      </c>
      <c r="D109" s="88" t="n"/>
      <c r="E109" s="88" t="n"/>
      <c r="F109" s="100" t="n"/>
      <c r="G109" s="106" t="n"/>
      <c r="H109" s="106" t="n"/>
      <c r="I109" s="113" t="n"/>
      <c r="J109" s="113" t="n"/>
      <c r="K109" s="113" t="n"/>
      <c r="L109" s="115" t="n">
        <v>313.36</v>
      </c>
      <c r="M109" s="113" t="n"/>
      <c r="N109" s="94" t="n"/>
    </row>
    <row r="110" ht="55.35" customHeight="1">
      <c r="A110" s="87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88" t="n"/>
      <c r="E110" s="88" t="n"/>
      <c r="F110" s="93" t="inlineStr">
        <is>
          <t>100 шт</t>
        </is>
      </c>
      <c r="G110" s="94" t="n">
        <v>0.14</v>
      </c>
      <c r="H110" s="95" t="n">
        <v>1</v>
      </c>
      <c r="I110" s="115" t="n">
        <v>0.14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88" t="n"/>
      <c r="E111" s="88" t="n"/>
      <c r="F111" s="99" t="n"/>
      <c r="G111" s="99" t="n"/>
      <c r="H111" s="99" t="n"/>
      <c r="I111" s="100" t="n"/>
      <c r="J111" s="101" t="n">
        <v>58.34</v>
      </c>
      <c r="K111" s="102" t="n">
        <v>1.2</v>
      </c>
      <c r="L111" s="101" t="n">
        <v>9.800000000000001</v>
      </c>
      <c r="M111" s="101" t="n">
        <v>71.26000000000001</v>
      </c>
      <c r="N111" s="101" t="n">
        <v>698.35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88" t="n"/>
      <c r="E112" s="88" t="n"/>
      <c r="F112" s="99" t="n"/>
      <c r="G112" s="99" t="n"/>
      <c r="H112" s="99" t="n"/>
      <c r="I112" s="100" t="n"/>
      <c r="J112" s="101" t="n">
        <v>330.42</v>
      </c>
      <c r="K112" s="102" t="n">
        <v>1.2</v>
      </c>
      <c r="L112" s="101" t="n">
        <v>55.51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88" t="n"/>
      <c r="E113" s="88" t="n"/>
      <c r="F113" s="99" t="n"/>
      <c r="G113" s="99" t="n"/>
      <c r="H113" s="99" t="n"/>
      <c r="I113" s="100" t="n"/>
      <c r="J113" s="101" t="n">
        <v>57.78</v>
      </c>
      <c r="K113" s="102" t="n">
        <v>1.2</v>
      </c>
      <c r="L113" s="101" t="n">
        <v>9.710000000000001</v>
      </c>
      <c r="M113" s="101" t="n">
        <v>71.26000000000001</v>
      </c>
      <c r="N113" s="101" t="n">
        <v>691.9299999999999</v>
      </c>
    </row>
    <row r="114" ht="19.35" customHeight="1">
      <c r="A114" s="96" t="n"/>
      <c r="B114" s="104" t="n"/>
      <c r="C114" s="98" t="inlineStr">
        <is>
          <t>ЗТ</t>
        </is>
      </c>
      <c r="D114" s="88" t="n"/>
      <c r="E114" s="88" t="n"/>
      <c r="F114" s="105" t="inlineStr">
        <is>
          <t>чел.-ч</t>
        </is>
      </c>
      <c r="G114" s="101" t="n">
        <v>7.48</v>
      </c>
      <c r="H114" s="102" t="n">
        <v>1.2</v>
      </c>
      <c r="I114" s="116" t="n">
        <v>1.25664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88" t="n"/>
      <c r="E115" s="88" t="n"/>
      <c r="F115" s="105" t="inlineStr">
        <is>
          <t>чел.-ч</t>
        </is>
      </c>
      <c r="G115" s="101" t="n">
        <v>4.28</v>
      </c>
      <c r="H115" s="102" t="n">
        <v>1.2</v>
      </c>
      <c r="I115" s="116" t="n">
        <v>0.71904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88" t="n"/>
      <c r="E116" s="88" t="n"/>
      <c r="F116" s="99" t="n"/>
      <c r="G116" s="106" t="n"/>
      <c r="H116" s="106" t="n"/>
      <c r="I116" s="100" t="n"/>
      <c r="J116" s="101" t="n">
        <v>388.76</v>
      </c>
      <c r="K116" s="100" t="n"/>
      <c r="L116" s="101" t="n">
        <v>65.31</v>
      </c>
      <c r="M116" s="100" t="n"/>
      <c r="N116" s="107" t="n"/>
    </row>
    <row r="117" ht="19.35" customHeight="1">
      <c r="A117" s="96" t="n"/>
      <c r="B117" s="108" t="n"/>
      <c r="C117" s="98" t="inlineStr">
        <is>
          <t>ФОТ</t>
        </is>
      </c>
      <c r="D117" s="88" t="n"/>
      <c r="E117" s="88" t="n"/>
      <c r="F117" s="99" t="n"/>
      <c r="G117" s="106" t="n"/>
      <c r="H117" s="106" t="n"/>
      <c r="I117" s="100" t="n"/>
      <c r="J117" s="100" t="n"/>
      <c r="K117" s="100" t="n"/>
      <c r="L117" s="101" t="n">
        <v>19.51</v>
      </c>
      <c r="M117" s="100" t="n"/>
      <c r="N117" s="103" t="n">
        <v>1390.28</v>
      </c>
    </row>
    <row r="118" ht="42" customHeight="1">
      <c r="A118" s="96" t="n"/>
      <c r="B118" s="109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88" t="n"/>
      <c r="E118" s="88" t="n"/>
      <c r="F118" s="105" t="inlineStr">
        <is>
          <t>%</t>
        </is>
      </c>
      <c r="G118" s="110" t="n">
        <v>89</v>
      </c>
      <c r="H118" s="111" t="n"/>
      <c r="I118" s="110" t="n">
        <v>89</v>
      </c>
      <c r="J118" s="100" t="n"/>
      <c r="K118" s="100" t="n"/>
      <c r="L118" s="101" t="n">
        <v>17.36</v>
      </c>
      <c r="M118" s="100" t="n"/>
      <c r="N118" s="112" t="n">
        <v>1237.35</v>
      </c>
    </row>
    <row r="119" ht="42" customHeight="1">
      <c r="A119" s="96" t="n"/>
      <c r="B119" s="109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88" t="n"/>
      <c r="E119" s="88" t="n"/>
      <c r="F119" s="105" t="inlineStr">
        <is>
          <t>%</t>
        </is>
      </c>
      <c r="G119" s="110" t="n">
        <v>41</v>
      </c>
      <c r="H119" s="111" t="n"/>
      <c r="I119" s="110" t="n">
        <v>41</v>
      </c>
      <c r="J119" s="100" t="n"/>
      <c r="K119" s="100" t="n"/>
      <c r="L119" s="101" t="n">
        <v>8</v>
      </c>
      <c r="M119" s="100" t="n"/>
      <c r="N119" s="101" t="n">
        <v>570.01</v>
      </c>
    </row>
    <row r="120" ht="19.35" customHeight="1">
      <c r="A120" s="96" t="n"/>
      <c r="B120" s="108" t="n"/>
      <c r="C120" s="87" t="inlineStr">
        <is>
          <t>Всего по позиции</t>
        </is>
      </c>
      <c r="D120" s="88" t="n"/>
      <c r="E120" s="88" t="n"/>
      <c r="F120" s="100" t="n"/>
      <c r="G120" s="106" t="n"/>
      <c r="H120" s="106" t="n"/>
      <c r="I120" s="113" t="n"/>
      <c r="J120" s="113" t="n"/>
      <c r="K120" s="113" t="n"/>
      <c r="L120" s="115" t="n">
        <v>90.67</v>
      </c>
      <c r="M120" s="113" t="n"/>
      <c r="N120" s="94" t="n"/>
    </row>
    <row r="121" ht="68.65000000000001" customHeight="1">
      <c r="A121" s="87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88" t="n"/>
      <c r="E121" s="88" t="n"/>
      <c r="F121" s="93" t="inlineStr">
        <is>
          <t>100 шт</t>
        </is>
      </c>
      <c r="G121" s="94" t="n">
        <v>0.05</v>
      </c>
      <c r="H121" s="95" t="n">
        <v>1</v>
      </c>
      <c r="I121" s="115" t="n">
        <v>0.05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88" t="n"/>
      <c r="E122" s="88" t="n"/>
      <c r="F122" s="99" t="n"/>
      <c r="G122" s="99" t="n"/>
      <c r="H122" s="99" t="n"/>
      <c r="I122" s="100" t="n"/>
      <c r="J122" s="101" t="n">
        <v>326.82</v>
      </c>
      <c r="K122" s="102" t="n">
        <v>1.2</v>
      </c>
      <c r="L122" s="101" t="n">
        <v>19.61</v>
      </c>
      <c r="M122" s="101" t="n">
        <v>71.26000000000001</v>
      </c>
      <c r="N122" s="103" t="n">
        <v>1397.41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88" t="n"/>
      <c r="E123" s="88" t="n"/>
      <c r="F123" s="99" t="n"/>
      <c r="G123" s="99" t="n"/>
      <c r="H123" s="99" t="n"/>
      <c r="I123" s="100" t="n"/>
      <c r="J123" s="103" t="n">
        <v>1852.8</v>
      </c>
      <c r="K123" s="102" t="n">
        <v>1.2</v>
      </c>
      <c r="L123" s="101" t="n">
        <v>111.17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88" t="n"/>
      <c r="E124" s="88" t="n"/>
      <c r="F124" s="99" t="n"/>
      <c r="G124" s="99" t="n"/>
      <c r="H124" s="99" t="n"/>
      <c r="I124" s="100" t="n"/>
      <c r="J124" s="101" t="n">
        <v>324</v>
      </c>
      <c r="K124" s="102" t="n">
        <v>1.2</v>
      </c>
      <c r="L124" s="101" t="n">
        <v>19.44</v>
      </c>
      <c r="M124" s="101" t="n">
        <v>71.26000000000001</v>
      </c>
      <c r="N124" s="103" t="n">
        <v>1385.29</v>
      </c>
    </row>
    <row r="125" ht="19.35" customHeight="1">
      <c r="A125" s="96" t="n"/>
      <c r="B125" s="104" t="n"/>
      <c r="C125" s="98" t="inlineStr">
        <is>
          <t>ЗТ</t>
        </is>
      </c>
      <c r="D125" s="88" t="n"/>
      <c r="E125" s="88" t="n"/>
      <c r="F125" s="105" t="inlineStr">
        <is>
          <t>чел.-ч</t>
        </is>
      </c>
      <c r="G125" s="117" t="n">
        <v>41.9</v>
      </c>
      <c r="H125" s="102" t="n">
        <v>1.2</v>
      </c>
      <c r="I125" s="118" t="n">
        <v>2.514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88" t="n"/>
      <c r="E126" s="88" t="n"/>
      <c r="F126" s="105" t="inlineStr">
        <is>
          <t>чел.-ч</t>
        </is>
      </c>
      <c r="G126" s="120" t="n">
        <v>24</v>
      </c>
      <c r="H126" s="102" t="n">
        <v>1.2</v>
      </c>
      <c r="I126" s="101" t="n">
        <v>1.44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88" t="n"/>
      <c r="E127" s="88" t="n"/>
      <c r="F127" s="99" t="n"/>
      <c r="G127" s="106" t="n"/>
      <c r="H127" s="106" t="n"/>
      <c r="I127" s="100" t="n"/>
      <c r="J127" s="103" t="n">
        <v>2179.62</v>
      </c>
      <c r="K127" s="100" t="n"/>
      <c r="L127" s="101" t="n">
        <v>130.78</v>
      </c>
      <c r="M127" s="100" t="n"/>
      <c r="N127" s="107" t="n"/>
    </row>
    <row r="128" ht="19.35" customHeight="1">
      <c r="A128" s="96" t="n"/>
      <c r="B128" s="108" t="n"/>
      <c r="C128" s="98" t="inlineStr">
        <is>
          <t>ФОТ</t>
        </is>
      </c>
      <c r="D128" s="88" t="n"/>
      <c r="E128" s="88" t="n"/>
      <c r="F128" s="99" t="n"/>
      <c r="G128" s="106" t="n"/>
      <c r="H128" s="106" t="n"/>
      <c r="I128" s="100" t="n"/>
      <c r="J128" s="100" t="n"/>
      <c r="K128" s="100" t="n"/>
      <c r="L128" s="101" t="n">
        <v>39.05</v>
      </c>
      <c r="M128" s="100" t="n"/>
      <c r="N128" s="103" t="n">
        <v>2782.7</v>
      </c>
    </row>
    <row r="129" ht="42" customHeight="1">
      <c r="A129" s="96" t="n"/>
      <c r="B129" s="109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88" t="n"/>
      <c r="E129" s="88" t="n"/>
      <c r="F129" s="105" t="inlineStr">
        <is>
          <t>%</t>
        </is>
      </c>
      <c r="G129" s="110" t="n">
        <v>89</v>
      </c>
      <c r="H129" s="111" t="n"/>
      <c r="I129" s="110" t="n">
        <v>89</v>
      </c>
      <c r="J129" s="100" t="n"/>
      <c r="K129" s="100" t="n"/>
      <c r="L129" s="101" t="n">
        <v>34.75</v>
      </c>
      <c r="M129" s="100" t="n"/>
      <c r="N129" s="112" t="n">
        <v>2476.6</v>
      </c>
    </row>
    <row r="130" ht="42" customHeight="1">
      <c r="A130" s="96" t="n"/>
      <c r="B130" s="109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88" t="n"/>
      <c r="E130" s="88" t="n"/>
      <c r="F130" s="105" t="inlineStr">
        <is>
          <t>%</t>
        </is>
      </c>
      <c r="G130" s="110" t="n">
        <v>41</v>
      </c>
      <c r="H130" s="111" t="n"/>
      <c r="I130" s="110" t="n">
        <v>41</v>
      </c>
      <c r="J130" s="100" t="n"/>
      <c r="K130" s="100" t="n"/>
      <c r="L130" s="101" t="n">
        <v>16.01</v>
      </c>
      <c r="M130" s="100" t="n"/>
      <c r="N130" s="103" t="n">
        <v>1140.91</v>
      </c>
    </row>
    <row r="131" ht="19.35" customHeight="1">
      <c r="A131" s="96" t="n"/>
      <c r="B131" s="108" t="n"/>
      <c r="C131" s="87" t="inlineStr">
        <is>
          <t>Всего по позиции</t>
        </is>
      </c>
      <c r="D131" s="88" t="n"/>
      <c r="E131" s="88" t="n"/>
      <c r="F131" s="100" t="n"/>
      <c r="G131" s="106" t="n"/>
      <c r="H131" s="106" t="n"/>
      <c r="I131" s="113" t="n"/>
      <c r="J131" s="113" t="n"/>
      <c r="K131" s="113" t="n"/>
      <c r="L131" s="115" t="n">
        <v>181.54</v>
      </c>
      <c r="M131" s="113" t="n"/>
      <c r="N131" s="94" t="n"/>
    </row>
    <row r="132" ht="55.35" customHeight="1">
      <c r="A132" s="87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88" t="n"/>
      <c r="E132" s="88" t="n"/>
      <c r="F132" s="93" t="inlineStr">
        <is>
          <t>100 шт</t>
        </is>
      </c>
      <c r="G132" s="94" t="n">
        <v>0.05</v>
      </c>
      <c r="H132" s="95" t="n">
        <v>1</v>
      </c>
      <c r="I132" s="115" t="n">
        <v>0.05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88" t="n"/>
      <c r="E133" s="88" t="n"/>
      <c r="F133" s="99" t="n"/>
      <c r="G133" s="99" t="n"/>
      <c r="H133" s="99" t="n"/>
      <c r="I133" s="100" t="n"/>
      <c r="J133" s="101" t="n">
        <v>93.59999999999999</v>
      </c>
      <c r="K133" s="102" t="n">
        <v>1.2</v>
      </c>
      <c r="L133" s="101" t="n">
        <v>5.62</v>
      </c>
      <c r="M133" s="101" t="n">
        <v>71.26000000000001</v>
      </c>
      <c r="N133" s="101" t="n">
        <v>400.48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88" t="n"/>
      <c r="E134" s="88" t="n"/>
      <c r="F134" s="99" t="n"/>
      <c r="G134" s="99" t="n"/>
      <c r="H134" s="99" t="n"/>
      <c r="I134" s="100" t="n"/>
      <c r="J134" s="101" t="n">
        <v>531.14</v>
      </c>
      <c r="K134" s="102" t="n">
        <v>1.2</v>
      </c>
      <c r="L134" s="101" t="n">
        <v>31.87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88" t="n"/>
      <c r="E135" s="88" t="n"/>
      <c r="F135" s="99" t="n"/>
      <c r="G135" s="99" t="n"/>
      <c r="H135" s="99" t="n"/>
      <c r="I135" s="100" t="n"/>
      <c r="J135" s="101" t="n">
        <v>92.88</v>
      </c>
      <c r="K135" s="102" t="n">
        <v>1.2</v>
      </c>
      <c r="L135" s="101" t="n">
        <v>5.57</v>
      </c>
      <c r="M135" s="101" t="n">
        <v>71.26000000000001</v>
      </c>
      <c r="N135" s="101" t="n">
        <v>396.92</v>
      </c>
    </row>
    <row r="136" ht="19.35" customHeight="1">
      <c r="A136" s="96" t="n"/>
      <c r="B136" s="104" t="n"/>
      <c r="C136" s="98" t="inlineStr">
        <is>
          <t>ЗТ</t>
        </is>
      </c>
      <c r="D136" s="88" t="n"/>
      <c r="E136" s="88" t="n"/>
      <c r="F136" s="105" t="inlineStr">
        <is>
          <t>чел.-ч</t>
        </is>
      </c>
      <c r="G136" s="120" t="n">
        <v>12</v>
      </c>
      <c r="H136" s="102" t="n">
        <v>1.2</v>
      </c>
      <c r="I136" s="101" t="n">
        <v>0.72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88" t="n"/>
      <c r="E137" s="88" t="n"/>
      <c r="F137" s="105" t="inlineStr">
        <is>
          <t>чел.-ч</t>
        </is>
      </c>
      <c r="G137" s="101" t="n">
        <v>6.88</v>
      </c>
      <c r="H137" s="102" t="n">
        <v>1.2</v>
      </c>
      <c r="I137" s="119" t="n">
        <v>0.4128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88" t="n"/>
      <c r="E138" s="88" t="n"/>
      <c r="F138" s="99" t="n"/>
      <c r="G138" s="106" t="n"/>
      <c r="H138" s="106" t="n"/>
      <c r="I138" s="100" t="n"/>
      <c r="J138" s="101" t="n">
        <v>624.74</v>
      </c>
      <c r="K138" s="100" t="n"/>
      <c r="L138" s="101" t="n">
        <v>37.49</v>
      </c>
      <c r="M138" s="100" t="n"/>
      <c r="N138" s="107" t="n"/>
    </row>
    <row r="139" ht="19.35" customHeight="1">
      <c r="A139" s="96" t="n"/>
      <c r="B139" s="108" t="n"/>
      <c r="C139" s="98" t="inlineStr">
        <is>
          <t>ФОТ</t>
        </is>
      </c>
      <c r="D139" s="88" t="n"/>
      <c r="E139" s="88" t="n"/>
      <c r="F139" s="99" t="n"/>
      <c r="G139" s="106" t="n"/>
      <c r="H139" s="106" t="n"/>
      <c r="I139" s="100" t="n"/>
      <c r="J139" s="100" t="n"/>
      <c r="K139" s="100" t="n"/>
      <c r="L139" s="101" t="n">
        <v>11.19</v>
      </c>
      <c r="M139" s="100" t="n"/>
      <c r="N139" s="101" t="n">
        <v>797.4</v>
      </c>
    </row>
    <row r="140" ht="42" customHeight="1">
      <c r="A140" s="96" t="n"/>
      <c r="B140" s="109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88" t="n"/>
      <c r="E140" s="88" t="n"/>
      <c r="F140" s="105" t="inlineStr">
        <is>
          <t>%</t>
        </is>
      </c>
      <c r="G140" s="110" t="n">
        <v>89</v>
      </c>
      <c r="H140" s="111" t="n"/>
      <c r="I140" s="110" t="n">
        <v>89</v>
      </c>
      <c r="J140" s="100" t="n"/>
      <c r="K140" s="100" t="n"/>
      <c r="L140" s="101" t="n">
        <v>9.960000000000001</v>
      </c>
      <c r="M140" s="100" t="n"/>
      <c r="N140" s="151" t="n">
        <v>709.6900000000001</v>
      </c>
    </row>
    <row r="141" ht="42" customHeight="1">
      <c r="A141" s="96" t="n"/>
      <c r="B141" s="109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88" t="n"/>
      <c r="E141" s="88" t="n"/>
      <c r="F141" s="105" t="inlineStr">
        <is>
          <t>%</t>
        </is>
      </c>
      <c r="G141" s="110" t="n">
        <v>41</v>
      </c>
      <c r="H141" s="111" t="n"/>
      <c r="I141" s="110" t="n">
        <v>41</v>
      </c>
      <c r="J141" s="100" t="n"/>
      <c r="K141" s="100" t="n"/>
      <c r="L141" s="101" t="n">
        <v>4.59</v>
      </c>
      <c r="M141" s="100" t="n"/>
      <c r="N141" s="101" t="n">
        <v>326.93</v>
      </c>
    </row>
    <row r="142" ht="19.35" customHeight="1">
      <c r="A142" s="96" t="n"/>
      <c r="B142" s="108" t="n"/>
      <c r="C142" s="87" t="inlineStr">
        <is>
          <t>Всего по позиции</t>
        </is>
      </c>
      <c r="D142" s="88" t="n"/>
      <c r="E142" s="88" t="n"/>
      <c r="F142" s="100" t="n"/>
      <c r="G142" s="106" t="n"/>
      <c r="H142" s="106" t="n"/>
      <c r="I142" s="113" t="n"/>
      <c r="J142" s="113" t="n"/>
      <c r="K142" s="113" t="n"/>
      <c r="L142" s="115" t="n">
        <v>52.04</v>
      </c>
      <c r="M142" s="113" t="n"/>
      <c r="N142" s="94" t="n"/>
    </row>
    <row r="143" ht="19.35" customHeight="1">
      <c r="A143" s="121" t="n"/>
      <c r="B143" s="121" t="n"/>
      <c r="C143" s="122" t="inlineStr">
        <is>
          <t>Итого по разделу 1. Вырубка просеки</t>
        </is>
      </c>
      <c r="L143" s="123" t="n">
        <v>2500.09</v>
      </c>
      <c r="M143" s="121" t="n"/>
      <c r="N143" s="124" t="n"/>
    </row>
    <row r="144" ht="19.35" customHeight="1">
      <c r="A144" s="125" t="n"/>
      <c r="B144" s="126" t="n"/>
      <c r="C144" s="127" t="inlineStr">
        <is>
          <t>Итого прямые затраты по разделу</t>
        </is>
      </c>
      <c r="L144" s="128" t="n">
        <v>1415.81</v>
      </c>
      <c r="M144" s="129" t="n"/>
      <c r="N144" s="128" t="n">
        <v>65420.08</v>
      </c>
    </row>
    <row r="145" ht="19.35" customHeight="1">
      <c r="A145" s="125" t="n"/>
      <c r="B145" s="126" t="n"/>
      <c r="C145" s="127" t="inlineStr">
        <is>
          <t>в том числе</t>
        </is>
      </c>
      <c r="L145" s="128" t="n"/>
      <c r="M145" s="129" t="n"/>
      <c r="N145" s="128" t="n"/>
    </row>
    <row r="146" ht="19.35" customHeight="1">
      <c r="A146" s="125" t="n"/>
      <c r="B146" s="126" t="n"/>
      <c r="C146" s="127" t="inlineStr">
        <is>
          <t>- оплата труда (ОТ)</t>
        </is>
      </c>
      <c r="L146" s="128" t="n">
        <v>710.77</v>
      </c>
      <c r="M146" s="129" t="n"/>
      <c r="N146" s="128" t="n">
        <v>50649.49</v>
      </c>
    </row>
    <row r="147" ht="19.35" customHeight="1">
      <c r="A147" s="125" t="n"/>
      <c r="B147" s="126" t="n"/>
      <c r="C147" s="127" t="inlineStr">
        <is>
          <t>- эксплуатация машин и механизмов</t>
        </is>
      </c>
      <c r="L147" s="128" t="n">
        <v>705.04</v>
      </c>
      <c r="M147" s="129" t="n"/>
      <c r="N147" s="128" t="n">
        <v>14770.59</v>
      </c>
    </row>
    <row r="148" ht="19.35" customHeight="1">
      <c r="A148" s="125" t="n"/>
      <c r="B148" s="130" t="n"/>
      <c r="C148" s="131" t="inlineStr">
        <is>
          <t>в том числе</t>
        </is>
      </c>
      <c r="L148" s="128" t="n"/>
      <c r="M148" s="129" t="n"/>
      <c r="N148" s="128" t="n"/>
    </row>
    <row r="149" ht="19.35" customHeight="1">
      <c r="A149" s="125" t="n"/>
      <c r="B149" s="130" t="n"/>
      <c r="C149" s="131" t="inlineStr">
        <is>
          <t>эксплуатация машин и механизмов без учета доплат к оплате труда машинистов</t>
        </is>
      </c>
      <c r="L149" s="128" t="n">
        <v>705.04</v>
      </c>
      <c r="M149" s="129" t="n"/>
      <c r="N149" s="128" t="n">
        <v>14770.59</v>
      </c>
    </row>
    <row r="150" ht="19.35" customHeight="1">
      <c r="A150" s="125" t="n"/>
      <c r="B150" s="130" t="n"/>
      <c r="C150" s="131" t="inlineStr">
        <is>
          <t>в том числе</t>
        </is>
      </c>
      <c r="L150" s="128" t="n"/>
      <c r="M150" s="129" t="n"/>
      <c r="N150" s="128" t="n"/>
    </row>
    <row r="151" ht="19.35" customHeight="1">
      <c r="A151" s="125" t="n"/>
      <c r="B151" s="130" t="n"/>
      <c r="C151" s="131" t="inlineStr">
        <is>
          <t>оплата труда машинистов (ОТм)</t>
        </is>
      </c>
      <c r="L151" s="128" t="n">
        <v>123.29</v>
      </c>
      <c r="M151" s="129" t="n"/>
      <c r="N151" s="128" t="n">
        <v>8785.639999999999</v>
      </c>
    </row>
    <row r="152" ht="19.35" customHeight="1">
      <c r="A152" s="125" t="n"/>
      <c r="B152" s="126" t="n"/>
      <c r="C152" s="127" t="inlineStr">
        <is>
          <t>Итого ФОТ (справочно)</t>
        </is>
      </c>
      <c r="L152" s="128" t="n">
        <v>834.0599999999999</v>
      </c>
      <c r="M152" s="129" t="n"/>
      <c r="N152" s="128" t="n">
        <v>59435.13</v>
      </c>
    </row>
    <row r="153" ht="19.35" customHeight="1">
      <c r="A153" s="125" t="n"/>
      <c r="B153" s="126" t="n"/>
      <c r="C153" s="127" t="inlineStr">
        <is>
          <t>Итого накладные расходы</t>
        </is>
      </c>
      <c r="L153" s="128" t="n">
        <v>742.3099999999999</v>
      </c>
      <c r="M153" s="129" t="n"/>
      <c r="N153" s="128" t="n">
        <v>52897.27</v>
      </c>
    </row>
    <row r="154" ht="19.35" customHeight="1">
      <c r="A154" s="125" t="n"/>
      <c r="B154" s="126" t="n"/>
      <c r="C154" s="127" t="inlineStr">
        <is>
          <t>Итого сметная прибыль</t>
        </is>
      </c>
      <c r="L154" s="128" t="n">
        <v>341.97</v>
      </c>
      <c r="M154" s="129" t="n"/>
      <c r="N154" s="128" t="n">
        <v>24368.41</v>
      </c>
    </row>
    <row r="155" ht="19.35" customHeight="1">
      <c r="A155" s="125" t="n"/>
      <c r="B155" s="132" t="n"/>
      <c r="C155" s="133" t="inlineStr">
        <is>
          <t>Итого по разделу</t>
        </is>
      </c>
      <c r="L155" s="123" t="n">
        <v>2500.09</v>
      </c>
      <c r="M155" s="134" t="n"/>
      <c r="N155" s="123" t="n">
        <v>142685.76</v>
      </c>
    </row>
    <row r="156" ht="19.35" customHeight="1">
      <c r="A156" s="125" t="n"/>
      <c r="B156" s="130" t="n"/>
      <c r="C156" s="131" t="inlineStr">
        <is>
          <t>Справочно</t>
        </is>
      </c>
      <c r="L156" s="128" t="n"/>
      <c r="M156" s="129" t="n"/>
      <c r="N156" s="128" t="n"/>
    </row>
    <row r="157" ht="19.35" customHeight="1">
      <c r="A157" s="125" t="n"/>
      <c r="B157" s="126" t="n"/>
      <c r="C157" s="131" t="inlineStr">
        <is>
          <t>затраты труда рабочих</t>
        </is>
      </c>
      <c r="I157" s="135" t="n">
        <v>84.22632</v>
      </c>
      <c r="J157" s="136" t="n"/>
      <c r="K157" s="136" t="n"/>
      <c r="L157" s="129" t="n"/>
      <c r="M157" s="129" t="n"/>
      <c r="N157" s="129" t="n"/>
    </row>
    <row r="158" ht="19.35" customHeight="1">
      <c r="A158" s="125" t="n"/>
      <c r="B158" s="126" t="n"/>
      <c r="C158" s="131" t="inlineStr">
        <is>
          <t>затраты труда машинистов</t>
        </is>
      </c>
      <c r="I158" s="135" t="n">
        <v>9.132479999999999</v>
      </c>
      <c r="J158" s="136" t="n"/>
      <c r="K158" s="136" t="n"/>
      <c r="L158" s="129" t="n"/>
      <c r="M158" s="129" t="n"/>
      <c r="N158" s="129" t="n"/>
    </row>
    <row r="159" ht="19.35" customHeight="1">
      <c r="A159" s="137" t="n"/>
      <c r="B159" s="138" t="n"/>
      <c r="C159" s="139" t="inlineStr">
        <is>
          <t>ВСЕГО по смете</t>
        </is>
      </c>
      <c r="D159" s="140" t="n"/>
      <c r="E159" s="140" t="n"/>
      <c r="F159" s="141" t="n"/>
      <c r="G159" s="141" t="n"/>
      <c r="H159" s="141" t="n"/>
      <c r="I159" s="141" t="n"/>
      <c r="J159" s="141" t="n"/>
      <c r="K159" s="141" t="n"/>
      <c r="L159" s="142" t="n"/>
      <c r="M159" s="141" t="n"/>
      <c r="N159" s="143" t="n"/>
    </row>
    <row r="160" ht="19.35" customHeight="1">
      <c r="A160" s="125" t="n"/>
      <c r="B160" s="132" t="n"/>
      <c r="C160" s="133" t="inlineStr">
        <is>
          <t>Итого по всем разделам</t>
        </is>
      </c>
      <c r="L160" s="123" t="n">
        <v>2500.09</v>
      </c>
      <c r="M160" s="124" t="n"/>
      <c r="N160" s="123" t="n"/>
    </row>
    <row r="161" ht="19.35" customHeight="1">
      <c r="A161" s="125" t="n"/>
      <c r="B161" s="126" t="n"/>
      <c r="C161" s="127" t="inlineStr">
        <is>
          <t>ВСЕГО строительные работы</t>
        </is>
      </c>
      <c r="L161" s="128" t="n">
        <v>2500.09</v>
      </c>
      <c r="M161" s="129" t="n"/>
      <c r="N161" s="128" t="n">
        <v>142685.76</v>
      </c>
    </row>
    <row r="162" ht="19.35" customHeight="1">
      <c r="A162" s="125" t="n"/>
      <c r="B162" s="130" t="n"/>
      <c r="C162" s="131" t="inlineStr">
        <is>
          <t>в том числе</t>
        </is>
      </c>
      <c r="L162" s="128" t="n"/>
      <c r="M162" s="129" t="n"/>
      <c r="N162" s="128" t="n"/>
    </row>
    <row r="163" ht="19.35" customHeight="1">
      <c r="A163" s="125" t="n"/>
      <c r="B163" s="130" t="n"/>
      <c r="C163" s="131" t="inlineStr">
        <is>
          <t>всего прямые затраты</t>
        </is>
      </c>
      <c r="L163" s="128" t="n">
        <v>1415.81</v>
      </c>
      <c r="M163" s="129" t="n"/>
      <c r="N163" s="128" t="n">
        <v>65420.08</v>
      </c>
    </row>
    <row r="164" ht="19.35" customHeight="1">
      <c r="A164" s="125" t="n"/>
      <c r="B164" s="130" t="n"/>
      <c r="C164" s="131" t="inlineStr">
        <is>
          <t>в том числе</t>
        </is>
      </c>
      <c r="L164" s="128" t="n"/>
      <c r="M164" s="129" t="n"/>
      <c r="N164" s="128" t="n"/>
    </row>
    <row r="165" ht="19.35" customHeight="1">
      <c r="A165" s="125" t="n"/>
      <c r="B165" s="130" t="n"/>
      <c r="C165" s="131" t="inlineStr">
        <is>
          <t>- оплата труда (ОТ)</t>
        </is>
      </c>
      <c r="L165" s="128" t="n">
        <v>710.77</v>
      </c>
      <c r="M165" s="129" t="n"/>
      <c r="N165" s="128" t="n">
        <v>50649.49</v>
      </c>
    </row>
    <row r="166" ht="19.35" customHeight="1">
      <c r="A166" s="125" t="n"/>
      <c r="B166" s="130" t="n"/>
      <c r="C166" s="131" t="inlineStr">
        <is>
          <t>- эксплуатация машин и механизмов</t>
        </is>
      </c>
      <c r="L166" s="128" t="n">
        <v>705.04</v>
      </c>
      <c r="M166" s="129" t="n"/>
      <c r="N166" s="128" t="n">
        <v>14770.59</v>
      </c>
    </row>
    <row r="167" ht="19.35" customHeight="1">
      <c r="A167" s="125" t="n"/>
      <c r="B167" s="130" t="n"/>
      <c r="C167" s="131" t="inlineStr">
        <is>
          <t>в т.ч. эксплуатация машин и механизмов без учета доплат к оплате труда машинистов</t>
        </is>
      </c>
      <c r="L167" s="128" t="n">
        <v>705.04</v>
      </c>
      <c r="M167" s="129" t="n"/>
      <c r="N167" s="128" t="n">
        <v>14770.59</v>
      </c>
    </row>
    <row r="168" ht="19.35" customHeight="1">
      <c r="A168" s="125" t="n"/>
      <c r="B168" s="130" t="n"/>
      <c r="C168" s="131" t="inlineStr">
        <is>
          <t>- в т.ч. оплата труда машинистов (ОТм)</t>
        </is>
      </c>
      <c r="L168" s="128" t="n">
        <v>123.29</v>
      </c>
      <c r="M168" s="129" t="n"/>
      <c r="N168" s="128" t="n">
        <v>8785.639999999999</v>
      </c>
    </row>
    <row r="169" ht="19.35" customHeight="1">
      <c r="A169" s="125" t="n"/>
      <c r="B169" s="130" t="n"/>
      <c r="C169" s="131" t="inlineStr">
        <is>
          <t>всего ФОТ (справочно)</t>
        </is>
      </c>
      <c r="L169" s="128" t="n">
        <v>834.0599999999999</v>
      </c>
      <c r="M169" s="129" t="n"/>
      <c r="N169" s="128" t="n">
        <v>59435.13</v>
      </c>
    </row>
    <row r="170" ht="19.35" customHeight="1">
      <c r="A170" s="125" t="n"/>
      <c r="B170" s="130" t="n"/>
      <c r="C170" s="131" t="inlineStr">
        <is>
          <t>всего накладные расходы</t>
        </is>
      </c>
      <c r="L170" s="128" t="n">
        <v>742.3099999999999</v>
      </c>
      <c r="M170" s="129" t="n"/>
      <c r="N170" s="128" t="n">
        <v>52897.27</v>
      </c>
    </row>
    <row r="171" ht="19.35" customHeight="1">
      <c r="A171" s="125" t="n"/>
      <c r="B171" s="130" t="n"/>
      <c r="C171" s="131" t="inlineStr">
        <is>
          <t>всего сметная прибыль</t>
        </is>
      </c>
      <c r="L171" s="128" t="n">
        <v>341.97</v>
      </c>
      <c r="M171" s="129" t="n"/>
      <c r="N171" s="128" t="n">
        <v>24368.41</v>
      </c>
    </row>
    <row r="172" ht="19.35" customHeight="1">
      <c r="A172" s="125" t="n"/>
      <c r="B172" s="132" t="n"/>
      <c r="C172" s="133" t="inlineStr">
        <is>
          <t>ВСЕГО по смете</t>
        </is>
      </c>
      <c r="L172" s="123" t="n">
        <v>2500.09</v>
      </c>
      <c r="M172" s="124" t="n"/>
      <c r="N172" s="123" t="n">
        <v>142685.76</v>
      </c>
    </row>
    <row r="173" ht="19.35" customHeight="1">
      <c r="A173" s="125" t="n"/>
      <c r="B173" s="130" t="n"/>
      <c r="C173" s="131" t="inlineStr">
        <is>
          <t>Всего прямые затраты</t>
        </is>
      </c>
      <c r="L173" s="128" t="n">
        <v>1415.81</v>
      </c>
      <c r="M173" s="129" t="n"/>
      <c r="N173" s="128" t="n">
        <v>65420.08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- оплата труда рабочих (ОТ)</t>
        </is>
      </c>
      <c r="L175" s="128" t="n">
        <v>710.77</v>
      </c>
      <c r="M175" s="129" t="n"/>
      <c r="N175" s="128" t="n">
        <v>50649.49</v>
      </c>
    </row>
    <row r="176" ht="19.35" customHeight="1">
      <c r="A176" s="125" t="n"/>
      <c r="B176" s="130" t="n"/>
      <c r="C176" s="131" t="inlineStr">
        <is>
          <t>- эксплуатация машин и механизмов</t>
        </is>
      </c>
      <c r="L176" s="128" t="n">
        <v>705.04</v>
      </c>
      <c r="M176" s="129" t="n"/>
      <c r="N176" s="128" t="n">
        <v>14770.59</v>
      </c>
    </row>
    <row r="177" ht="19.35" customHeight="1">
      <c r="A177" s="125" t="n"/>
      <c r="B177" s="130" t="n"/>
      <c r="C177" s="131" t="inlineStr">
        <is>
          <t>в т.ч. эксплуатация машин и механизмов без учета доплат к оплате труда машинистов</t>
        </is>
      </c>
      <c r="L177" s="128" t="n">
        <v>705.04</v>
      </c>
      <c r="M177" s="129" t="n"/>
      <c r="N177" s="128" t="n">
        <v>14770.59</v>
      </c>
    </row>
    <row r="178" ht="19.35" customHeight="1">
      <c r="A178" s="125" t="n"/>
      <c r="B178" s="130" t="n"/>
      <c r="C178" s="131" t="inlineStr">
        <is>
          <t>- в т.ч. оплата труда машинистов (ОТм)</t>
        </is>
      </c>
      <c r="L178" s="128" t="n">
        <v>123.29</v>
      </c>
      <c r="M178" s="129" t="n"/>
      <c r="N178" s="128" t="n">
        <v>8785.639999999999</v>
      </c>
    </row>
    <row r="179" ht="19.35" customHeight="1">
      <c r="A179" s="125" t="n"/>
      <c r="B179" s="130" t="n"/>
      <c r="C179" s="131" t="inlineStr">
        <is>
          <t>Всего ФОТ (справочно)</t>
        </is>
      </c>
      <c r="L179" s="128" t="n">
        <v>834.0599999999999</v>
      </c>
      <c r="M179" s="129" t="n"/>
      <c r="N179" s="128" t="n">
        <v>59435.13</v>
      </c>
    </row>
    <row r="180" ht="19.35" customHeight="1">
      <c r="A180" s="125" t="n"/>
      <c r="B180" s="130" t="n"/>
      <c r="C180" s="131" t="inlineStr">
        <is>
          <t>Всего накладные расходы</t>
        </is>
      </c>
      <c r="L180" s="128" t="n">
        <v>742.3099999999999</v>
      </c>
      <c r="M180" s="129" t="n"/>
      <c r="N180" s="128" t="n">
        <v>52897.27</v>
      </c>
    </row>
    <row r="181" ht="19.35" customHeight="1">
      <c r="A181" s="125" t="n"/>
      <c r="B181" s="130" t="n"/>
      <c r="C181" s="131" t="inlineStr">
        <is>
          <t>Всего сметная прибыль</t>
        </is>
      </c>
      <c r="L181" s="128" t="n">
        <v>341.97</v>
      </c>
      <c r="M181" s="129" t="n"/>
      <c r="N181" s="128" t="n">
        <v>24368.41</v>
      </c>
    </row>
    <row r="182" ht="19.35" customHeight="1">
      <c r="A182" s="125" t="n"/>
      <c r="B182" s="130" t="n"/>
      <c r="C182" s="131" t="inlineStr">
        <is>
          <t>Справочно</t>
        </is>
      </c>
      <c r="L182" s="128" t="n"/>
      <c r="M182" s="129" t="n"/>
      <c r="N182" s="128" t="n"/>
    </row>
    <row r="183" ht="19.35" customHeight="1">
      <c r="A183" s="125" t="n"/>
      <c r="B183" s="126" t="n"/>
      <c r="C183" s="131" t="inlineStr">
        <is>
          <t>затраты труда рабочих</t>
        </is>
      </c>
      <c r="I183" s="135" t="n">
        <v>84.22632</v>
      </c>
      <c r="J183" s="136" t="n"/>
      <c r="K183" s="136" t="n"/>
      <c r="L183" s="129" t="n"/>
      <c r="M183" s="129" t="n"/>
      <c r="N183" s="129" t="n"/>
    </row>
    <row r="184" ht="19.35" customHeight="1">
      <c r="A184" s="125" t="n"/>
      <c r="B184" s="126" t="n"/>
      <c r="C184" s="131" t="inlineStr">
        <is>
          <t>затраты труда машинистов</t>
        </is>
      </c>
      <c r="I184" s="135" t="n">
        <v>9.132479999999999</v>
      </c>
      <c r="J184" s="136" t="n"/>
      <c r="K184" s="136" t="n"/>
      <c r="L184" s="129" t="n"/>
      <c r="M184" s="129" t="n"/>
      <c r="N184" s="129" t="n"/>
    </row>
    <row r="185" ht="19.35" customHeight="1">
      <c r="A185" s="125" t="n"/>
      <c r="B185" s="144" t="n"/>
      <c r="C185" s="144" t="n"/>
      <c r="D185" s="122" t="n"/>
      <c r="E185" s="122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5" t="inlineStr">
        <is>
          <t>Составил: ______________________________________/  Григорова И. А. /</t>
        </is>
      </c>
    </row>
    <row r="187" ht="19.35" customHeight="1">
      <c r="A187" s="145" t="n"/>
      <c r="B187" s="145" t="n"/>
      <c r="C187" s="146" t="inlineStr">
        <is>
          <t>должность, подпись (инициалы, фамилия)</t>
        </is>
      </c>
      <c r="G187" s="147" t="n"/>
      <c r="H187" s="147" t="n"/>
      <c r="I187" s="147" t="n"/>
      <c r="J187" s="145" t="n"/>
      <c r="K187" s="145" t="n"/>
      <c r="L187" s="145" t="n"/>
      <c r="M187" s="145" t="n"/>
      <c r="N187" s="145" t="n"/>
    </row>
    <row r="188" ht="19.35" customHeight="1">
      <c r="A188" s="145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6" t="inlineStr">
        <is>
          <t>должность, подпись (инициалы, фамилия)</t>
        </is>
      </c>
      <c r="G189" s="147" t="n"/>
      <c r="H189" s="147" t="n"/>
      <c r="I189" s="147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H15:N15"/>
    <mergeCell ref="C51:E51"/>
    <mergeCell ref="C95:E95"/>
    <mergeCell ref="C163:K163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42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02-33-40</t>
        </is>
      </c>
    </row>
    <row r="25" ht="19.35" customHeight="1">
      <c r="A25" s="56" t="inlineStr">
        <is>
          <t>33 ВЛ 500 кВ Зейская ГЭС - Амурская №2.  Свободненский р-он Дмитриевский сельсовет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6.95</v>
      </c>
      <c r="M31" s="65" t="n">
        <v>0.1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15.98</v>
      </c>
      <c r="E32" s="72" t="inlineStr">
        <is>
          <t>(</t>
        </is>
      </c>
      <c r="F32" s="71" t="n">
        <v>0.22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11.63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15.98</v>
      </c>
      <c r="E34" s="72" t="inlineStr">
        <is>
          <t>(</t>
        </is>
      </c>
      <c r="F34" s="78" t="n">
        <v>0.22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149" t="inlineStr">
        <is>
          <t>Пролет 953-966, 59-58 (500кВ)</t>
        </is>
      </c>
      <c r="B43" s="31" t="n"/>
      <c r="C43" s="31" t="n"/>
      <c r="D43" s="31" t="n"/>
      <c r="E43" s="31" t="n"/>
      <c r="F43" s="31" t="n"/>
      <c r="G43" s="31" t="n"/>
      <c r="H43" s="31" t="n"/>
      <c r="I43" s="31" t="n"/>
      <c r="J43" s="31" t="n"/>
      <c r="K43" s="31" t="n"/>
      <c r="L43" s="31" t="n"/>
      <c r="M43" s="31" t="n"/>
      <c r="N43" s="32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0.32</v>
      </c>
      <c r="H44" s="95" t="n">
        <v>1</v>
      </c>
      <c r="I44" s="115" t="n">
        <v>0.32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34.5</v>
      </c>
      <c r="M46" s="101" t="n">
        <v>71.26000000000001</v>
      </c>
      <c r="N46" s="103" t="n">
        <v>2458.47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6" t="n">
        <v>4.11648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34.5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1" t="n">
        <v>34.5</v>
      </c>
      <c r="M49" s="100" t="n"/>
      <c r="N49" s="103" t="n">
        <v>2458.47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30.71</v>
      </c>
      <c r="M50" s="100" t="n"/>
      <c r="N50" s="112" t="n">
        <v>2188.04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14.15</v>
      </c>
      <c r="M51" s="100" t="n"/>
      <c r="N51" s="103" t="n">
        <v>1007.97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5" t="n">
        <v>79.36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0.14</v>
      </c>
      <c r="H53" s="95" t="n">
        <v>1</v>
      </c>
      <c r="I53" s="115" t="n">
        <v>0.14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43.47</v>
      </c>
      <c r="M55" s="101" t="n">
        <v>71.26000000000001</v>
      </c>
      <c r="N55" s="103" t="n">
        <v>3097.67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6" t="n">
        <v>5.18784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43.47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1" t="n">
        <v>43.47</v>
      </c>
      <c r="M58" s="100" t="n"/>
      <c r="N58" s="103" t="n">
        <v>3097.67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38.69</v>
      </c>
      <c r="M59" s="100" t="n"/>
      <c r="N59" s="112" t="n">
        <v>2756.93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17.82</v>
      </c>
      <c r="M60" s="100" t="n"/>
      <c r="N60" s="103" t="n">
        <v>1270.04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5" t="n">
        <v>99.98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0.05</v>
      </c>
      <c r="H62" s="95" t="n">
        <v>1</v>
      </c>
      <c r="I62" s="115" t="n">
        <v>0.05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19.51</v>
      </c>
      <c r="M64" s="101" t="n">
        <v>71.26000000000001</v>
      </c>
      <c r="N64" s="103" t="n">
        <v>1390.28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8" t="n">
        <v>2.328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19.51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19.51</v>
      </c>
      <c r="M67" s="100" t="n"/>
      <c r="N67" s="103" t="n">
        <v>1390.28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17.36</v>
      </c>
      <c r="M68" s="100" t="n"/>
      <c r="N68" s="112" t="n">
        <v>1237.35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8</v>
      </c>
      <c r="M69" s="100" t="n"/>
      <c r="N69" s="101" t="n">
        <v>570.01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5" t="n">
        <v>44.87</v>
      </c>
      <c r="M70" s="113" t="n"/>
      <c r="N70" s="94" t="n"/>
    </row>
    <row r="71" ht="19.35" customHeight="1">
      <c r="A71" s="121" t="n"/>
      <c r="B71" s="121" t="n"/>
      <c r="C71" s="122" t="inlineStr">
        <is>
          <t>Итого по разделу 1. Вырубка просеки</t>
        </is>
      </c>
      <c r="L71" s="123" t="n">
        <v>224.21</v>
      </c>
      <c r="M71" s="121" t="n"/>
      <c r="N71" s="124" t="n"/>
    </row>
    <row r="72" ht="19.35" customHeight="1">
      <c r="A72" s="125" t="n"/>
      <c r="B72" s="126" t="n"/>
      <c r="C72" s="127" t="inlineStr">
        <is>
          <t>Итого прямые затраты по разделу</t>
        </is>
      </c>
      <c r="L72" s="128" t="n">
        <v>97.48</v>
      </c>
      <c r="M72" s="129" t="n"/>
      <c r="N72" s="128" t="n">
        <v>6946.42</v>
      </c>
    </row>
    <row r="73" ht="19.35" customHeight="1">
      <c r="A73" s="125" t="n"/>
      <c r="B73" s="126" t="n"/>
      <c r="C73" s="127" t="inlineStr">
        <is>
          <t>в том числе</t>
        </is>
      </c>
      <c r="L73" s="128" t="n"/>
      <c r="M73" s="129" t="n"/>
      <c r="N73" s="128" t="n"/>
    </row>
    <row r="74" ht="19.35" customHeight="1">
      <c r="A74" s="125" t="n"/>
      <c r="B74" s="126" t="n"/>
      <c r="C74" s="127" t="inlineStr">
        <is>
          <t>- оплата труда (ОТ)</t>
        </is>
      </c>
      <c r="L74" s="128" t="n">
        <v>97.48</v>
      </c>
      <c r="M74" s="129" t="n"/>
      <c r="N74" s="128" t="n">
        <v>6946.42</v>
      </c>
    </row>
    <row r="75" ht="19.35" customHeight="1">
      <c r="A75" s="125" t="n"/>
      <c r="B75" s="126" t="n"/>
      <c r="C75" s="127" t="inlineStr">
        <is>
          <t>- эксплуатация машин и механизмов</t>
        </is>
      </c>
      <c r="L75" s="128" t="n">
        <v>0</v>
      </c>
      <c r="M75" s="129" t="n"/>
      <c r="N75" s="128" t="n">
        <v>0</v>
      </c>
    </row>
    <row r="76" ht="19.35" customHeight="1">
      <c r="A76" s="125" t="n"/>
      <c r="B76" s="130" t="n"/>
      <c r="C76" s="131" t="inlineStr">
        <is>
          <t>в том числе</t>
        </is>
      </c>
      <c r="L76" s="128" t="n"/>
      <c r="M76" s="129" t="n"/>
      <c r="N76" s="128" t="n"/>
    </row>
    <row r="77" ht="19.35" customHeight="1">
      <c r="A77" s="125" t="n"/>
      <c r="B77" s="130" t="n"/>
      <c r="C77" s="131" t="inlineStr">
        <is>
          <t>эксплуатация машин и механизмов без учета доплат к оплате труда машинистов</t>
        </is>
      </c>
      <c r="L77" s="128" t="n">
        <v>0</v>
      </c>
      <c r="M77" s="129" t="n"/>
      <c r="N77" s="128" t="n">
        <v>0</v>
      </c>
    </row>
    <row r="78" ht="19.35" customHeight="1">
      <c r="A78" s="125" t="n"/>
      <c r="B78" s="130" t="n"/>
      <c r="C78" s="131" t="inlineStr">
        <is>
          <t>в том числе</t>
        </is>
      </c>
      <c r="L78" s="128" t="n"/>
      <c r="M78" s="129" t="n"/>
      <c r="N78" s="128" t="n"/>
    </row>
    <row r="79" ht="19.35" customHeight="1">
      <c r="A79" s="125" t="n"/>
      <c r="B79" s="130" t="n"/>
      <c r="C79" s="131" t="inlineStr">
        <is>
          <t>оплата труда машинистов (ОТм)</t>
        </is>
      </c>
      <c r="L79" s="128" t="n">
        <v>0</v>
      </c>
      <c r="M79" s="129" t="n"/>
      <c r="N79" s="128" t="n">
        <v>0</v>
      </c>
    </row>
    <row r="80" ht="19.35" customHeight="1">
      <c r="A80" s="125" t="n"/>
      <c r="B80" s="126" t="n"/>
      <c r="C80" s="127" t="inlineStr">
        <is>
          <t>Итого ФОТ (справочно)</t>
        </is>
      </c>
      <c r="L80" s="128" t="n">
        <v>97.48</v>
      </c>
      <c r="M80" s="129" t="n"/>
      <c r="N80" s="128" t="n">
        <v>6946.42</v>
      </c>
    </row>
    <row r="81" ht="19.35" customHeight="1">
      <c r="A81" s="125" t="n"/>
      <c r="B81" s="126" t="n"/>
      <c r="C81" s="127" t="inlineStr">
        <is>
          <t>Итого накладные расходы</t>
        </is>
      </c>
      <c r="L81" s="128" t="n">
        <v>86.76000000000001</v>
      </c>
      <c r="M81" s="129" t="n"/>
      <c r="N81" s="128" t="n">
        <v>6182.32</v>
      </c>
    </row>
    <row r="82" ht="19.35" customHeight="1">
      <c r="A82" s="125" t="n"/>
      <c r="B82" s="126" t="n"/>
      <c r="C82" s="127" t="inlineStr">
        <is>
          <t>Итого сметная прибыль</t>
        </is>
      </c>
      <c r="L82" s="128" t="n">
        <v>39.97</v>
      </c>
      <c r="M82" s="129" t="n"/>
      <c r="N82" s="128" t="n">
        <v>2848.02</v>
      </c>
    </row>
    <row r="83" ht="19.35" customHeight="1">
      <c r="A83" s="125" t="n"/>
      <c r="B83" s="132" t="n"/>
      <c r="C83" s="133" t="inlineStr">
        <is>
          <t>Итого по разделу</t>
        </is>
      </c>
      <c r="L83" s="123" t="n">
        <v>224.21</v>
      </c>
      <c r="M83" s="134" t="n"/>
      <c r="N83" s="123" t="n">
        <v>15976.76</v>
      </c>
    </row>
    <row r="84" ht="19.35" customHeight="1">
      <c r="A84" s="125" t="n"/>
      <c r="B84" s="130" t="n"/>
      <c r="C84" s="131" t="inlineStr">
        <is>
          <t>Справочно</t>
        </is>
      </c>
      <c r="L84" s="128" t="n"/>
      <c r="M84" s="129" t="n"/>
      <c r="N84" s="128" t="n"/>
    </row>
    <row r="85" ht="19.35" customHeight="1">
      <c r="A85" s="125" t="n"/>
      <c r="B85" s="126" t="n"/>
      <c r="C85" s="131" t="inlineStr">
        <is>
          <t>затраты труда рабочих</t>
        </is>
      </c>
      <c r="I85" s="135" t="n">
        <v>11.63232</v>
      </c>
      <c r="J85" s="136" t="n"/>
      <c r="K85" s="136" t="n"/>
      <c r="L85" s="129" t="n"/>
      <c r="M85" s="129" t="n"/>
      <c r="N85" s="129" t="n"/>
    </row>
    <row r="86" ht="19.35" customHeight="1">
      <c r="A86" s="125" t="n"/>
      <c r="B86" s="126" t="n"/>
      <c r="C86" s="131" t="inlineStr">
        <is>
          <t>затраты труда машинистов</t>
        </is>
      </c>
      <c r="I86" s="135" t="n">
        <v>0</v>
      </c>
      <c r="J86" s="136" t="n"/>
      <c r="K86" s="136" t="n"/>
      <c r="L86" s="129" t="n"/>
      <c r="M86" s="129" t="n"/>
      <c r="N86" s="129" t="n"/>
    </row>
    <row r="87" ht="19.35" customHeight="1">
      <c r="A87" s="137" t="n"/>
      <c r="B87" s="138" t="n"/>
      <c r="C87" s="139" t="inlineStr">
        <is>
          <t>ВСЕГО по смете</t>
        </is>
      </c>
      <c r="D87" s="140" t="n"/>
      <c r="E87" s="140" t="n"/>
      <c r="F87" s="141" t="n"/>
      <c r="G87" s="141" t="n"/>
      <c r="H87" s="141" t="n"/>
      <c r="I87" s="141" t="n"/>
      <c r="J87" s="141" t="n"/>
      <c r="K87" s="141" t="n"/>
      <c r="L87" s="142" t="n"/>
      <c r="M87" s="141" t="n"/>
      <c r="N87" s="143" t="n"/>
    </row>
    <row r="88" ht="19.35" customHeight="1">
      <c r="A88" s="125" t="n"/>
      <c r="B88" s="132" t="n"/>
      <c r="C88" s="133" t="inlineStr">
        <is>
          <t>Итого по всем разделам</t>
        </is>
      </c>
      <c r="L88" s="123" t="n">
        <v>224.21</v>
      </c>
      <c r="M88" s="124" t="n"/>
      <c r="N88" s="123" t="n"/>
    </row>
    <row r="89" ht="19.35" customHeight="1">
      <c r="A89" s="125" t="n"/>
      <c r="B89" s="126" t="n"/>
      <c r="C89" s="127" t="inlineStr">
        <is>
          <t>ВСЕГО строительные работы</t>
        </is>
      </c>
      <c r="L89" s="128" t="n">
        <v>224.21</v>
      </c>
      <c r="M89" s="129" t="n"/>
      <c r="N89" s="128" t="n">
        <v>15976.76</v>
      </c>
    </row>
    <row r="90" ht="19.35" customHeight="1">
      <c r="A90" s="125" t="n"/>
      <c r="B90" s="130" t="n"/>
      <c r="C90" s="131" t="inlineStr">
        <is>
          <t>в том числе</t>
        </is>
      </c>
      <c r="L90" s="128" t="n"/>
      <c r="M90" s="129" t="n"/>
      <c r="N90" s="128" t="n"/>
    </row>
    <row r="91" ht="19.35" customHeight="1">
      <c r="A91" s="125" t="n"/>
      <c r="B91" s="130" t="n"/>
      <c r="C91" s="131" t="inlineStr">
        <is>
          <t>всего прямые затраты</t>
        </is>
      </c>
      <c r="L91" s="128" t="n">
        <v>97.48</v>
      </c>
      <c r="M91" s="129" t="n"/>
      <c r="N91" s="128" t="n">
        <v>6946.42</v>
      </c>
    </row>
    <row r="92" ht="19.35" customHeight="1">
      <c r="A92" s="125" t="n"/>
      <c r="B92" s="130" t="n"/>
      <c r="C92" s="131" t="inlineStr">
        <is>
          <t>в том числе</t>
        </is>
      </c>
      <c r="L92" s="128" t="n"/>
      <c r="M92" s="129" t="n"/>
      <c r="N92" s="128" t="n"/>
    </row>
    <row r="93" ht="19.35" customHeight="1">
      <c r="A93" s="125" t="n"/>
      <c r="B93" s="130" t="n"/>
      <c r="C93" s="131" t="inlineStr">
        <is>
          <t>- оплата труда (ОТ)</t>
        </is>
      </c>
      <c r="L93" s="128" t="n">
        <v>97.48</v>
      </c>
      <c r="M93" s="129" t="n"/>
      <c r="N93" s="128" t="n">
        <v>6946.42</v>
      </c>
    </row>
    <row r="94" ht="19.35" customHeight="1">
      <c r="A94" s="125" t="n"/>
      <c r="B94" s="130" t="n"/>
      <c r="C94" s="131" t="inlineStr">
        <is>
          <t>- эксплуатация машин и механизмов</t>
        </is>
      </c>
      <c r="L94" s="128" t="n">
        <v>0</v>
      </c>
      <c r="M94" s="129" t="n"/>
      <c r="N94" s="128" t="n">
        <v>0</v>
      </c>
    </row>
    <row r="95" ht="19.35" customHeight="1">
      <c r="A95" s="125" t="n"/>
      <c r="B95" s="130" t="n"/>
      <c r="C95" s="131" t="inlineStr">
        <is>
          <t>в т.ч. эксплуатация машин и механизмов без учета доплат к оплате труда машинистов</t>
        </is>
      </c>
      <c r="L95" s="128" t="n">
        <v>0</v>
      </c>
      <c r="M95" s="129" t="n"/>
      <c r="N95" s="128" t="n">
        <v>0</v>
      </c>
    </row>
    <row r="96" ht="19.35" customHeight="1">
      <c r="A96" s="125" t="n"/>
      <c r="B96" s="130" t="n"/>
      <c r="C96" s="131" t="inlineStr">
        <is>
          <t>- в т.ч. оплата труда машинистов (ОТм)</t>
        </is>
      </c>
      <c r="L96" s="128" t="n">
        <v>0</v>
      </c>
      <c r="M96" s="129" t="n"/>
      <c r="N96" s="128" t="n">
        <v>0</v>
      </c>
    </row>
    <row r="97" ht="19.35" customHeight="1">
      <c r="A97" s="125" t="n"/>
      <c r="B97" s="130" t="n"/>
      <c r="C97" s="131" t="inlineStr">
        <is>
          <t>всего ФОТ (справочно)</t>
        </is>
      </c>
      <c r="L97" s="128" t="n">
        <v>97.48</v>
      </c>
      <c r="M97" s="129" t="n"/>
      <c r="N97" s="128" t="n">
        <v>6946.42</v>
      </c>
    </row>
    <row r="98" ht="19.35" customHeight="1">
      <c r="A98" s="125" t="n"/>
      <c r="B98" s="130" t="n"/>
      <c r="C98" s="131" t="inlineStr">
        <is>
          <t>всего накладные расходы</t>
        </is>
      </c>
      <c r="L98" s="128" t="n">
        <v>86.76000000000001</v>
      </c>
      <c r="M98" s="129" t="n"/>
      <c r="N98" s="128" t="n">
        <v>6182.32</v>
      </c>
    </row>
    <row r="99" ht="19.35" customHeight="1">
      <c r="A99" s="125" t="n"/>
      <c r="B99" s="130" t="n"/>
      <c r="C99" s="131" t="inlineStr">
        <is>
          <t>всего сметная прибыль</t>
        </is>
      </c>
      <c r="L99" s="128" t="n">
        <v>39.97</v>
      </c>
      <c r="M99" s="129" t="n"/>
      <c r="N99" s="128" t="n">
        <v>2848.02</v>
      </c>
    </row>
    <row r="100" ht="19.35" customHeight="1">
      <c r="A100" s="125" t="n"/>
      <c r="B100" s="132" t="n"/>
      <c r="C100" s="133" t="inlineStr">
        <is>
          <t>ВСЕГО по смете</t>
        </is>
      </c>
      <c r="L100" s="123" t="n">
        <v>224.21</v>
      </c>
      <c r="M100" s="124" t="n"/>
      <c r="N100" s="123" t="n">
        <v>15976.76</v>
      </c>
    </row>
    <row r="101" ht="19.35" customHeight="1">
      <c r="A101" s="125" t="n"/>
      <c r="B101" s="130" t="n"/>
      <c r="C101" s="131" t="inlineStr">
        <is>
          <t>Всего прямые затраты</t>
        </is>
      </c>
      <c r="L101" s="128" t="n">
        <v>97.48</v>
      </c>
      <c r="M101" s="129" t="n"/>
      <c r="N101" s="128" t="n">
        <v>6946.42</v>
      </c>
    </row>
    <row r="102" ht="19.35" customHeight="1">
      <c r="A102" s="125" t="n"/>
      <c r="B102" s="130" t="n"/>
      <c r="C102" s="131" t="inlineStr">
        <is>
          <t>в том числе</t>
        </is>
      </c>
      <c r="L102" s="128" t="n"/>
      <c r="M102" s="129" t="n"/>
      <c r="N102" s="128" t="n"/>
    </row>
    <row r="103" ht="19.35" customHeight="1">
      <c r="A103" s="125" t="n"/>
      <c r="B103" s="130" t="n"/>
      <c r="C103" s="131" t="inlineStr">
        <is>
          <t>- оплата труда рабочих (ОТ)</t>
        </is>
      </c>
      <c r="L103" s="128" t="n">
        <v>97.48</v>
      </c>
      <c r="M103" s="129" t="n"/>
      <c r="N103" s="128" t="n">
        <v>6946.42</v>
      </c>
    </row>
    <row r="104" ht="19.35" customHeight="1">
      <c r="A104" s="125" t="n"/>
      <c r="B104" s="130" t="n"/>
      <c r="C104" s="131" t="inlineStr">
        <is>
          <t>- эксплуатация машин и механизмов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т.ч. эксплуатация машин и механизмов без учета доплат к оплате труда машинистов</t>
        </is>
      </c>
      <c r="L105" s="128" t="n">
        <v>0</v>
      </c>
      <c r="M105" s="129" t="n"/>
      <c r="N105" s="128" t="n">
        <v>0</v>
      </c>
    </row>
    <row r="106" ht="19.35" customHeight="1">
      <c r="A106" s="125" t="n"/>
      <c r="B106" s="130" t="n"/>
      <c r="C106" s="131" t="inlineStr">
        <is>
          <t>- в т.ч. 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30" t="n"/>
      <c r="C107" s="131" t="inlineStr">
        <is>
          <t>Всего ФОТ (справочно)</t>
        </is>
      </c>
      <c r="L107" s="128" t="n">
        <v>97.48</v>
      </c>
      <c r="M107" s="129" t="n"/>
      <c r="N107" s="128" t="n">
        <v>6946.42</v>
      </c>
    </row>
    <row r="108" ht="19.35" customHeight="1">
      <c r="A108" s="125" t="n"/>
      <c r="B108" s="130" t="n"/>
      <c r="C108" s="131" t="inlineStr">
        <is>
          <t>Всего накладные расходы</t>
        </is>
      </c>
      <c r="L108" s="128" t="n">
        <v>86.76000000000001</v>
      </c>
      <c r="M108" s="129" t="n"/>
      <c r="N108" s="128" t="n">
        <v>6182.32</v>
      </c>
    </row>
    <row r="109" ht="19.35" customHeight="1">
      <c r="A109" s="125" t="n"/>
      <c r="B109" s="130" t="n"/>
      <c r="C109" s="131" t="inlineStr">
        <is>
          <t>Всего сметная прибыль</t>
        </is>
      </c>
      <c r="L109" s="128" t="n">
        <v>39.97</v>
      </c>
      <c r="M109" s="129" t="n"/>
      <c r="N109" s="128" t="n">
        <v>2848.02</v>
      </c>
    </row>
    <row r="110" ht="19.35" customHeight="1">
      <c r="A110" s="125" t="n"/>
      <c r="B110" s="130" t="n"/>
      <c r="C110" s="131" t="inlineStr">
        <is>
          <t>Справочно</t>
        </is>
      </c>
      <c r="L110" s="128" t="n"/>
      <c r="M110" s="129" t="n"/>
      <c r="N110" s="128" t="n"/>
    </row>
    <row r="111" ht="19.35" customHeight="1">
      <c r="A111" s="125" t="n"/>
      <c r="B111" s="126" t="n"/>
      <c r="C111" s="131" t="inlineStr">
        <is>
          <t>затраты труда рабочих</t>
        </is>
      </c>
      <c r="I111" s="135" t="n">
        <v>11.63232</v>
      </c>
      <c r="J111" s="136" t="n"/>
      <c r="K111" s="136" t="n"/>
      <c r="L111" s="129" t="n"/>
      <c r="M111" s="129" t="n"/>
      <c r="N111" s="129" t="n"/>
    </row>
    <row r="112" ht="19.35" customHeight="1">
      <c r="A112" s="125" t="n"/>
      <c r="B112" s="126" t="n"/>
      <c r="C112" s="131" t="inlineStr">
        <is>
          <t>затраты труда машинистов</t>
        </is>
      </c>
      <c r="I112" s="135" t="n">
        <v>0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44" t="n"/>
      <c r="C113" s="144" t="n"/>
      <c r="D113" s="122" t="n"/>
      <c r="E113" s="122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5" t="inlineStr">
        <is>
          <t>Составил: ______________________________________/  Григорова И. А. /</t>
        </is>
      </c>
    </row>
    <row r="115" ht="19.35" customHeight="1">
      <c r="A115" s="145" t="n"/>
      <c r="B115" s="145" t="n"/>
      <c r="C115" s="146" t="inlineStr">
        <is>
          <t>должность, подпись (инициалы, фамилия)</t>
        </is>
      </c>
      <c r="G115" s="147" t="n"/>
      <c r="H115" s="147" t="n"/>
      <c r="I115" s="147" t="n"/>
      <c r="J115" s="145" t="n"/>
      <c r="K115" s="145" t="n"/>
      <c r="L115" s="145" t="n"/>
      <c r="M115" s="145" t="n"/>
      <c r="N115" s="145" t="n"/>
    </row>
    <row r="116" ht="19.35" customHeight="1">
      <c r="A116" s="145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6" t="inlineStr">
        <is>
          <t>должность, подпись (инициалы, фамилия)</t>
        </is>
      </c>
      <c r="G117" s="147" t="n"/>
      <c r="H117" s="147" t="n"/>
      <c r="I117" s="147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43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710937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02-33-41</t>
        </is>
      </c>
    </row>
    <row r="25" ht="19.35" customHeight="1">
      <c r="A25" s="56" t="inlineStr">
        <is>
          <t>33 ВЛ 500 кВ Зейская ГЭС - Амурская №2. Зейское уч. л‐во Зейского л‐ва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25922.23</v>
      </c>
      <c r="M31" s="65" t="n">
        <v>363.77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72014.92</v>
      </c>
      <c r="E32" s="72" t="inlineStr">
        <is>
          <t>(</t>
        </is>
      </c>
      <c r="F32" s="71" t="n">
        <v>1246.13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43058.61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4321.45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72014.92</v>
      </c>
      <c r="E34" s="72" t="inlineStr">
        <is>
          <t>(</t>
        </is>
      </c>
      <c r="F34" s="78" t="n">
        <v>1246.13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89" t="inlineStr">
        <is>
          <t>Срезка и сгребание кустарников</t>
        </is>
      </c>
      <c r="B43" s="90" t="n"/>
      <c r="C43" s="90" t="n"/>
      <c r="D43" s="90" t="n"/>
      <c r="E43" s="90" t="n"/>
      <c r="F43" s="90" t="n"/>
      <c r="G43" s="90" t="n"/>
      <c r="H43" s="90" t="n"/>
      <c r="I43" s="90" t="n"/>
      <c r="J43" s="90" t="n"/>
      <c r="K43" s="90" t="n"/>
      <c r="L43" s="90" t="n"/>
      <c r="M43" s="90" t="n"/>
      <c r="N43" s="90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6256</v>
      </c>
      <c r="H44" s="95" t="n">
        <v>1</v>
      </c>
      <c r="I44" s="153" t="n">
        <v>6256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283697.09</v>
      </c>
      <c r="M45" s="101" t="n">
        <v>71.26000000000001</v>
      </c>
      <c r="N45" s="103" t="n">
        <v>20216254.63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2" t="n">
        <v>33256.896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283697.09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283697.09</v>
      </c>
      <c r="M48" s="100" t="n"/>
      <c r="N48" s="103" t="n">
        <v>20216254.63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252490.41</v>
      </c>
      <c r="M49" s="100" t="n"/>
      <c r="N49" s="112" t="n">
        <v>17992466.62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116315.81</v>
      </c>
      <c r="M50" s="100" t="n"/>
      <c r="N50" s="103" t="n">
        <v>8288664.4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652503.3100000001</v>
      </c>
      <c r="M51" s="113" t="n"/>
      <c r="N51" s="94" t="n"/>
    </row>
    <row r="52" ht="19.35" customHeight="1">
      <c r="A52" s="89" t="inlineStr">
        <is>
          <t>Зейское уч. л‐во Зейского л‐ва</t>
        </is>
      </c>
      <c r="B52" s="90" t="n"/>
      <c r="C52" s="90" t="n"/>
      <c r="D52" s="90" t="n"/>
      <c r="E52" s="90" t="n"/>
      <c r="F52" s="90" t="n"/>
      <c r="G52" s="90" t="n"/>
      <c r="H52" s="90" t="n"/>
      <c r="I52" s="90" t="n"/>
      <c r="J52" s="90" t="n"/>
      <c r="K52" s="90" t="n"/>
      <c r="L52" s="90" t="n"/>
      <c r="M52" s="90" t="n"/>
      <c r="N52" s="90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102.34</v>
      </c>
      <c r="H53" s="95" t="n">
        <v>1</v>
      </c>
      <c r="I53" s="115" t="n">
        <v>102.34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3" t="n">
        <v>6013.91</v>
      </c>
      <c r="M54" s="101" t="n">
        <v>71.26000000000001</v>
      </c>
      <c r="N54" s="103" t="n">
        <v>428551.23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6" t="n">
        <v>639.8296800000001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3" t="n">
        <v>6013.91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3" t="n">
        <v>6013.91</v>
      </c>
      <c r="M57" s="100" t="n"/>
      <c r="N57" s="103" t="n">
        <v>428551.23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3" t="n">
        <v>5352.38</v>
      </c>
      <c r="M58" s="100" t="n"/>
      <c r="N58" s="112" t="n">
        <v>381410.59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3" t="n">
        <v>2465.7</v>
      </c>
      <c r="M59" s="100" t="n"/>
      <c r="N59" s="103" t="n">
        <v>175706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4" t="n">
        <v>13831.99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51.16</v>
      </c>
      <c r="H61" s="95" t="n">
        <v>1</v>
      </c>
      <c r="I61" s="115" t="n">
        <v>51.16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3" t="n">
        <v>5828.56</v>
      </c>
      <c r="M62" s="101" t="n">
        <v>71.26000000000001</v>
      </c>
      <c r="N62" s="103" t="n">
        <v>415343.19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19" t="n">
        <v>620.0592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3" t="n">
        <v>5828.56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3" t="n">
        <v>5828.56</v>
      </c>
      <c r="M65" s="100" t="n"/>
      <c r="N65" s="103" t="n">
        <v>415343.19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3" t="n">
        <v>5187.42</v>
      </c>
      <c r="M66" s="100" t="n"/>
      <c r="N66" s="112" t="n">
        <v>369655.44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3" t="n">
        <v>2389.71</v>
      </c>
      <c r="M67" s="100" t="n"/>
      <c r="N67" s="103" t="n">
        <v>170290.71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4" t="n">
        <v>13405.69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17.3</v>
      </c>
      <c r="H69" s="95" t="n">
        <v>1</v>
      </c>
      <c r="I69" s="150" t="n">
        <v>17.3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3" t="n">
        <v>2614.93</v>
      </c>
      <c r="M70" s="101" t="n">
        <v>71.26000000000001</v>
      </c>
      <c r="N70" s="103" t="n">
        <v>186339.91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8" t="n">
        <v>278.184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3" t="n">
        <v>2614.93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3" t="n">
        <v>2614.93</v>
      </c>
      <c r="M73" s="100" t="n"/>
      <c r="N73" s="103" t="n">
        <v>186339.91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3" t="n">
        <v>2327.29</v>
      </c>
      <c r="M74" s="100" t="n"/>
      <c r="N74" s="112" t="n">
        <v>165842.52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3" t="n">
        <v>1072.12</v>
      </c>
      <c r="M75" s="100" t="n"/>
      <c r="N75" s="103" t="n">
        <v>76399.36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4" t="n">
        <v>6014.34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88" t="n"/>
      <c r="E77" s="88" t="n"/>
      <c r="F77" s="93" t="inlineStr">
        <is>
          <t>100 шт</t>
        </is>
      </c>
      <c r="G77" s="94" t="n">
        <v>39.97</v>
      </c>
      <c r="H77" s="95" t="n">
        <v>1</v>
      </c>
      <c r="I77" s="115" t="n">
        <v>39.97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59.22</v>
      </c>
      <c r="K78" s="102" t="n">
        <v>1.2</v>
      </c>
      <c r="L78" s="103" t="n">
        <v>2840.43</v>
      </c>
      <c r="M78" s="101" t="n">
        <v>71.26000000000001</v>
      </c>
      <c r="N78" s="103" t="n">
        <v>202409.04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6.3</v>
      </c>
      <c r="H79" s="102" t="n">
        <v>1.2</v>
      </c>
      <c r="I79" s="119" t="n">
        <v>302.1732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59.22</v>
      </c>
      <c r="K80" s="100" t="n"/>
      <c r="L80" s="103" t="n">
        <v>2840.43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3" t="n">
        <v>2840.43</v>
      </c>
      <c r="M81" s="100" t="n"/>
      <c r="N81" s="103" t="n">
        <v>202409.04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3" t="n">
        <v>2527.98</v>
      </c>
      <c r="M82" s="100" t="n"/>
      <c r="N82" s="112" t="n">
        <v>180144.05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3" t="n">
        <v>1164.58</v>
      </c>
      <c r="M83" s="100" t="n"/>
      <c r="N83" s="103" t="n">
        <v>82987.71000000001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4" t="n">
        <v>6532.99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88" t="n"/>
      <c r="E85" s="88" t="n"/>
      <c r="F85" s="93" t="inlineStr">
        <is>
          <t>100 шт</t>
        </is>
      </c>
      <c r="G85" s="94" t="n">
        <v>19.96</v>
      </c>
      <c r="H85" s="95" t="n">
        <v>1</v>
      </c>
      <c r="I85" s="115" t="n">
        <v>19.96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115.62</v>
      </c>
      <c r="K86" s="102" t="n">
        <v>1.2</v>
      </c>
      <c r="L86" s="103" t="n">
        <v>2769.33</v>
      </c>
      <c r="M86" s="101" t="n">
        <v>71.26000000000001</v>
      </c>
      <c r="N86" s="103" t="n">
        <v>197342.46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12.3</v>
      </c>
      <c r="H87" s="102" t="n">
        <v>1.2</v>
      </c>
      <c r="I87" s="119" t="n">
        <v>294.6096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115.62</v>
      </c>
      <c r="K88" s="100" t="n"/>
      <c r="L88" s="103" t="n">
        <v>2769.33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3" t="n">
        <v>2769.33</v>
      </c>
      <c r="M89" s="100" t="n"/>
      <c r="N89" s="103" t="n">
        <v>197342.46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3" t="n">
        <v>2464.7</v>
      </c>
      <c r="M90" s="100" t="n"/>
      <c r="N90" s="112" t="n">
        <v>175634.79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3" t="n">
        <v>1135.43</v>
      </c>
      <c r="M91" s="100" t="n"/>
      <c r="N91" s="103" t="n">
        <v>80910.41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4" t="n">
        <v>6369.46</v>
      </c>
      <c r="M92" s="113" t="n"/>
      <c r="N92" s="94" t="n"/>
    </row>
    <row r="93" ht="55.35" customHeight="1">
      <c r="A93" s="87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88" t="n"/>
      <c r="E93" s="88" t="n"/>
      <c r="F93" s="93" t="inlineStr">
        <is>
          <t>100 шт</t>
        </is>
      </c>
      <c r="G93" s="94" t="n">
        <v>6.48</v>
      </c>
      <c r="H93" s="95" t="n">
        <v>1</v>
      </c>
      <c r="I93" s="115" t="n">
        <v>6.48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154.16</v>
      </c>
      <c r="K94" s="102" t="n">
        <v>1.2</v>
      </c>
      <c r="L94" s="103" t="n">
        <v>1198.75</v>
      </c>
      <c r="M94" s="101" t="n">
        <v>71.26000000000001</v>
      </c>
      <c r="N94" s="103" t="n">
        <v>85422.92999999999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7" t="n">
        <v>16.4</v>
      </c>
      <c r="H95" s="102" t="n">
        <v>1.2</v>
      </c>
      <c r="I95" s="119" t="n">
        <v>127.5264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6" t="n"/>
      <c r="H96" s="106" t="n"/>
      <c r="I96" s="100" t="n"/>
      <c r="J96" s="101" t="n">
        <v>154.16</v>
      </c>
      <c r="K96" s="100" t="n"/>
      <c r="L96" s="103" t="n">
        <v>1198.75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88" t="n"/>
      <c r="E97" s="88" t="n"/>
      <c r="F97" s="99" t="n"/>
      <c r="G97" s="106" t="n"/>
      <c r="H97" s="106" t="n"/>
      <c r="I97" s="100" t="n"/>
      <c r="J97" s="100" t="n"/>
      <c r="K97" s="100" t="n"/>
      <c r="L97" s="103" t="n">
        <v>1198.75</v>
      </c>
      <c r="M97" s="100" t="n"/>
      <c r="N97" s="103" t="n">
        <v>85422.92999999999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3" t="n">
        <v>1066.89</v>
      </c>
      <c r="M98" s="100" t="n"/>
      <c r="N98" s="112" t="n">
        <v>76026.41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491.49</v>
      </c>
      <c r="M99" s="100" t="n"/>
      <c r="N99" s="103" t="n">
        <v>35023.4</v>
      </c>
    </row>
    <row r="100" ht="19.35" customHeight="1">
      <c r="A100" s="96" t="n"/>
      <c r="B100" s="108" t="n"/>
      <c r="C100" s="87" t="inlineStr">
        <is>
          <t>Всего по позиции</t>
        </is>
      </c>
      <c r="D100" s="88" t="n"/>
      <c r="E100" s="88" t="n"/>
      <c r="F100" s="100" t="n"/>
      <c r="G100" s="106" t="n"/>
      <c r="H100" s="106" t="n"/>
      <c r="I100" s="113" t="n"/>
      <c r="J100" s="113" t="n"/>
      <c r="K100" s="113" t="n"/>
      <c r="L100" s="114" t="n">
        <v>2757.13</v>
      </c>
      <c r="M100" s="113" t="n"/>
      <c r="N100" s="94" t="n"/>
    </row>
    <row r="101" ht="68.65000000000001" customHeight="1">
      <c r="A101" s="87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88" t="n"/>
      <c r="E101" s="88" t="n"/>
      <c r="F101" s="93" t="inlineStr">
        <is>
          <t>100 шт</t>
        </is>
      </c>
      <c r="G101" s="94" t="n">
        <v>142.31</v>
      </c>
      <c r="H101" s="95" t="n">
        <v>1</v>
      </c>
      <c r="I101" s="115" t="n">
        <v>142.31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115.44</v>
      </c>
      <c r="K102" s="102" t="n">
        <v>1.2</v>
      </c>
      <c r="L102" s="103" t="n">
        <v>19713.92</v>
      </c>
      <c r="M102" s="101" t="n">
        <v>71.26000000000001</v>
      </c>
      <c r="N102" s="103" t="n">
        <v>1404813.94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88" t="n"/>
      <c r="E103" s="88" t="n"/>
      <c r="F103" s="99" t="n"/>
      <c r="G103" s="99" t="n"/>
      <c r="H103" s="99" t="n"/>
      <c r="I103" s="100" t="n"/>
      <c r="J103" s="101" t="n">
        <v>655.4299999999999</v>
      </c>
      <c r="K103" s="102" t="n">
        <v>1.2</v>
      </c>
      <c r="L103" s="103" t="n">
        <v>111929.09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88" t="n"/>
      <c r="E104" s="88" t="n"/>
      <c r="F104" s="99" t="n"/>
      <c r="G104" s="99" t="n"/>
      <c r="H104" s="99" t="n"/>
      <c r="I104" s="100" t="n"/>
      <c r="J104" s="101" t="n">
        <v>114.62</v>
      </c>
      <c r="K104" s="102" t="n">
        <v>1.2</v>
      </c>
      <c r="L104" s="103" t="n">
        <v>19573.89</v>
      </c>
      <c r="M104" s="101" t="n">
        <v>71.26000000000001</v>
      </c>
      <c r="N104" s="103" t="n">
        <v>1394835.4</v>
      </c>
    </row>
    <row r="105" ht="19.35" customHeight="1">
      <c r="A105" s="96" t="n"/>
      <c r="B105" s="104" t="n"/>
      <c r="C105" s="98" t="inlineStr">
        <is>
          <t>ЗТ</t>
        </is>
      </c>
      <c r="D105" s="88" t="n"/>
      <c r="E105" s="88" t="n"/>
      <c r="F105" s="105" t="inlineStr">
        <is>
          <t>чел.-ч</t>
        </is>
      </c>
      <c r="G105" s="117" t="n">
        <v>14.8</v>
      </c>
      <c r="H105" s="102" t="n">
        <v>1.2</v>
      </c>
      <c r="I105" s="154" t="n">
        <v>2527.4256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88" t="n"/>
      <c r="E106" s="88" t="n"/>
      <c r="F106" s="105" t="inlineStr">
        <is>
          <t>чел.-ч</t>
        </is>
      </c>
      <c r="G106" s="101" t="n">
        <v>8.49</v>
      </c>
      <c r="H106" s="102" t="n">
        <v>1.2</v>
      </c>
      <c r="I106" s="155" t="n">
        <v>1449.85428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88" t="n"/>
      <c r="E107" s="88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131643.01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88" t="n"/>
      <c r="E108" s="88" t="n"/>
      <c r="F108" s="99" t="n"/>
      <c r="G108" s="106" t="n"/>
      <c r="H108" s="106" t="n"/>
      <c r="I108" s="100" t="n"/>
      <c r="J108" s="100" t="n"/>
      <c r="K108" s="100" t="n"/>
      <c r="L108" s="103" t="n">
        <v>39287.81</v>
      </c>
      <c r="M108" s="100" t="n"/>
      <c r="N108" s="103" t="n">
        <v>2799649.34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88" t="n"/>
      <c r="E109" s="88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3" t="n">
        <v>34966.15</v>
      </c>
      <c r="M109" s="100" t="n"/>
      <c r="N109" s="112" t="n">
        <v>2491687.91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88" t="n"/>
      <c r="E110" s="88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3" t="n">
        <v>16108</v>
      </c>
      <c r="M110" s="100" t="n"/>
      <c r="N110" s="103" t="n">
        <v>1147856.23</v>
      </c>
    </row>
    <row r="111" ht="19.35" customHeight="1">
      <c r="A111" s="96" t="n"/>
      <c r="B111" s="108" t="n"/>
      <c r="C111" s="87" t="inlineStr">
        <is>
          <t>Всего по позиции</t>
        </is>
      </c>
      <c r="D111" s="88" t="n"/>
      <c r="E111" s="88" t="n"/>
      <c r="F111" s="100" t="n"/>
      <c r="G111" s="106" t="n"/>
      <c r="H111" s="106" t="n"/>
      <c r="I111" s="113" t="n"/>
      <c r="J111" s="113" t="n"/>
      <c r="K111" s="113" t="n"/>
      <c r="L111" s="114" t="n">
        <v>182717.16</v>
      </c>
      <c r="M111" s="113" t="n"/>
      <c r="N111" s="94" t="n"/>
    </row>
    <row r="112" ht="55.35" customHeight="1">
      <c r="A112" s="87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88" t="n"/>
      <c r="E112" s="88" t="n"/>
      <c r="F112" s="93" t="inlineStr">
        <is>
          <t>100 шт</t>
        </is>
      </c>
      <c r="G112" s="94" t="n">
        <v>142.31</v>
      </c>
      <c r="H112" s="95" t="n">
        <v>1</v>
      </c>
      <c r="I112" s="115" t="n">
        <v>142.31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88" t="n"/>
      <c r="E113" s="88" t="n"/>
      <c r="F113" s="99" t="n"/>
      <c r="G113" s="99" t="n"/>
      <c r="H113" s="99" t="n"/>
      <c r="I113" s="100" t="n"/>
      <c r="J113" s="101" t="n">
        <v>28.94</v>
      </c>
      <c r="K113" s="102" t="n">
        <v>1.2</v>
      </c>
      <c r="L113" s="103" t="n">
        <v>4942.14</v>
      </c>
      <c r="M113" s="101" t="n">
        <v>71.26000000000001</v>
      </c>
      <c r="N113" s="103" t="n">
        <v>352176.9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88" t="n"/>
      <c r="E114" s="88" t="n"/>
      <c r="F114" s="99" t="n"/>
      <c r="G114" s="99" t="n"/>
      <c r="H114" s="99" t="n"/>
      <c r="I114" s="100" t="n"/>
      <c r="J114" s="101" t="n">
        <v>163.66</v>
      </c>
      <c r="K114" s="102" t="n">
        <v>1.2</v>
      </c>
      <c r="L114" s="103" t="n">
        <v>27948.55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88" t="n"/>
      <c r="E115" s="88" t="n"/>
      <c r="F115" s="99" t="n"/>
      <c r="G115" s="99" t="n"/>
      <c r="H115" s="99" t="n"/>
      <c r="I115" s="100" t="n"/>
      <c r="J115" s="101" t="n">
        <v>28.62</v>
      </c>
      <c r="K115" s="102" t="n">
        <v>1.2</v>
      </c>
      <c r="L115" s="103" t="n">
        <v>4887.49</v>
      </c>
      <c r="M115" s="101" t="n">
        <v>71.26000000000001</v>
      </c>
      <c r="N115" s="103" t="n">
        <v>348282.54</v>
      </c>
    </row>
    <row r="116" ht="19.35" customHeight="1">
      <c r="A116" s="96" t="n"/>
      <c r="B116" s="104" t="n"/>
      <c r="C116" s="98" t="inlineStr">
        <is>
          <t>ЗТ</t>
        </is>
      </c>
      <c r="D116" s="88" t="n"/>
      <c r="E116" s="88" t="n"/>
      <c r="F116" s="105" t="inlineStr">
        <is>
          <t>чел.-ч</t>
        </is>
      </c>
      <c r="G116" s="101" t="n">
        <v>3.71</v>
      </c>
      <c r="H116" s="102" t="n">
        <v>1.2</v>
      </c>
      <c r="I116" s="116" t="n">
        <v>633.56412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88" t="n"/>
      <c r="E117" s="88" t="n"/>
      <c r="F117" s="105" t="inlineStr">
        <is>
          <t>чел.-ч</t>
        </is>
      </c>
      <c r="G117" s="101" t="n">
        <v>2.12</v>
      </c>
      <c r="H117" s="102" t="n">
        <v>1.2</v>
      </c>
      <c r="I117" s="116" t="n">
        <v>362.03664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88" t="n"/>
      <c r="E118" s="88" t="n"/>
      <c r="F118" s="99" t="n"/>
      <c r="G118" s="106" t="n"/>
      <c r="H118" s="106" t="n"/>
      <c r="I118" s="100" t="n"/>
      <c r="J118" s="101" t="n">
        <v>192.6</v>
      </c>
      <c r="K118" s="100" t="n"/>
      <c r="L118" s="103" t="n">
        <v>32890.69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88" t="n"/>
      <c r="E119" s="88" t="n"/>
      <c r="F119" s="99" t="n"/>
      <c r="G119" s="106" t="n"/>
      <c r="H119" s="106" t="n"/>
      <c r="I119" s="100" t="n"/>
      <c r="J119" s="100" t="n"/>
      <c r="K119" s="100" t="n"/>
      <c r="L119" s="103" t="n">
        <v>9829.629999999999</v>
      </c>
      <c r="M119" s="100" t="n"/>
      <c r="N119" s="103" t="n">
        <v>700459.4399999999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88" t="n"/>
      <c r="E120" s="88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3" t="n">
        <v>8748.370000000001</v>
      </c>
      <c r="M120" s="100" t="n"/>
      <c r="N120" s="112" t="n">
        <v>623408.9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88" t="n"/>
      <c r="E121" s="88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3" t="n">
        <v>4030.15</v>
      </c>
      <c r="M121" s="100" t="n"/>
      <c r="N121" s="103" t="n">
        <v>287188.37</v>
      </c>
    </row>
    <row r="122" ht="19.35" customHeight="1">
      <c r="A122" s="96" t="n"/>
      <c r="B122" s="108" t="n"/>
      <c r="C122" s="87" t="inlineStr">
        <is>
          <t>Всего по позиции</t>
        </is>
      </c>
      <c r="D122" s="88" t="n"/>
      <c r="E122" s="88" t="n"/>
      <c r="F122" s="100" t="n"/>
      <c r="G122" s="106" t="n"/>
      <c r="H122" s="106" t="n"/>
      <c r="I122" s="113" t="n"/>
      <c r="J122" s="113" t="n"/>
      <c r="K122" s="113" t="n"/>
      <c r="L122" s="114" t="n">
        <v>45669.21</v>
      </c>
      <c r="M122" s="113" t="n"/>
      <c r="N122" s="94" t="n"/>
    </row>
    <row r="123" ht="68.65000000000001" customHeight="1">
      <c r="A123" s="87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88" t="n"/>
      <c r="E123" s="88" t="n"/>
      <c r="F123" s="93" t="inlineStr">
        <is>
          <t>100 шт</t>
        </is>
      </c>
      <c r="G123" s="94" t="n">
        <v>71.12</v>
      </c>
      <c r="H123" s="95" t="n">
        <v>1</v>
      </c>
      <c r="I123" s="115" t="n">
        <v>71.12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88" t="n"/>
      <c r="E124" s="88" t="n"/>
      <c r="F124" s="99" t="n"/>
      <c r="G124" s="99" t="n"/>
      <c r="H124" s="99" t="n"/>
      <c r="I124" s="100" t="n"/>
      <c r="J124" s="101" t="n">
        <v>201.24</v>
      </c>
      <c r="K124" s="102" t="n">
        <v>1.2</v>
      </c>
      <c r="L124" s="103" t="n">
        <v>17174.63</v>
      </c>
      <c r="M124" s="101" t="n">
        <v>71.26000000000001</v>
      </c>
      <c r="N124" s="103" t="n">
        <v>1223864.13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88" t="n"/>
      <c r="E125" s="88" t="n"/>
      <c r="F125" s="99" t="n"/>
      <c r="G125" s="99" t="n"/>
      <c r="H125" s="99" t="n"/>
      <c r="I125" s="100" t="n"/>
      <c r="J125" s="103" t="n">
        <v>1142.56</v>
      </c>
      <c r="K125" s="102" t="n">
        <v>1.2</v>
      </c>
      <c r="L125" s="103" t="n">
        <v>97510.64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88" t="n"/>
      <c r="E126" s="88" t="n"/>
      <c r="F126" s="99" t="n"/>
      <c r="G126" s="99" t="n"/>
      <c r="H126" s="99" t="n"/>
      <c r="I126" s="100" t="n"/>
      <c r="J126" s="101" t="n">
        <v>199.8</v>
      </c>
      <c r="K126" s="102" t="n">
        <v>1.2</v>
      </c>
      <c r="L126" s="103" t="n">
        <v>17051.73</v>
      </c>
      <c r="M126" s="101" t="n">
        <v>71.26000000000001</v>
      </c>
      <c r="N126" s="103" t="n">
        <v>1215106.28</v>
      </c>
    </row>
    <row r="127" ht="19.35" customHeight="1">
      <c r="A127" s="96" t="n"/>
      <c r="B127" s="104" t="n"/>
      <c r="C127" s="98" t="inlineStr">
        <is>
          <t>ЗТ</t>
        </is>
      </c>
      <c r="D127" s="88" t="n"/>
      <c r="E127" s="88" t="n"/>
      <c r="F127" s="105" t="inlineStr">
        <is>
          <t>чел.-ч</t>
        </is>
      </c>
      <c r="G127" s="117" t="n">
        <v>25.8</v>
      </c>
      <c r="H127" s="102" t="n">
        <v>1.2</v>
      </c>
      <c r="I127" s="154" t="n">
        <v>2201.8752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88" t="n"/>
      <c r="E128" s="88" t="n"/>
      <c r="F128" s="105" t="inlineStr">
        <is>
          <t>чел.-ч</t>
        </is>
      </c>
      <c r="G128" s="117" t="n">
        <v>14.8</v>
      </c>
      <c r="H128" s="102" t="n">
        <v>1.2</v>
      </c>
      <c r="I128" s="154" t="n">
        <v>1263.0912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88" t="n"/>
      <c r="E129" s="88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114685.27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88" t="n"/>
      <c r="E130" s="88" t="n"/>
      <c r="F130" s="99" t="n"/>
      <c r="G130" s="106" t="n"/>
      <c r="H130" s="106" t="n"/>
      <c r="I130" s="100" t="n"/>
      <c r="J130" s="100" t="n"/>
      <c r="K130" s="100" t="n"/>
      <c r="L130" s="103" t="n">
        <v>34226.36</v>
      </c>
      <c r="M130" s="100" t="n"/>
      <c r="N130" s="103" t="n">
        <v>2438970.41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88" t="n"/>
      <c r="E131" s="88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3" t="n">
        <v>30461.46</v>
      </c>
      <c r="M131" s="100" t="n"/>
      <c r="N131" s="112" t="n">
        <v>2170683.66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88" t="n"/>
      <c r="E132" s="88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3" t="n">
        <v>14032.81</v>
      </c>
      <c r="M132" s="100" t="n"/>
      <c r="N132" s="103" t="n">
        <v>999977.87</v>
      </c>
    </row>
    <row r="133" ht="19.35" customHeight="1">
      <c r="A133" s="96" t="n"/>
      <c r="B133" s="108" t="n"/>
      <c r="C133" s="87" t="inlineStr">
        <is>
          <t>Всего по позиции</t>
        </is>
      </c>
      <c r="D133" s="88" t="n"/>
      <c r="E133" s="88" t="n"/>
      <c r="F133" s="100" t="n"/>
      <c r="G133" s="106" t="n"/>
      <c r="H133" s="106" t="n"/>
      <c r="I133" s="113" t="n"/>
      <c r="J133" s="113" t="n"/>
      <c r="K133" s="113" t="n"/>
      <c r="L133" s="114" t="n">
        <v>159179.54</v>
      </c>
      <c r="M133" s="113" t="n"/>
      <c r="N133" s="94" t="n"/>
    </row>
    <row r="134" ht="55.35" customHeight="1">
      <c r="A134" s="87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88" t="n"/>
      <c r="E134" s="88" t="n"/>
      <c r="F134" s="93" t="inlineStr">
        <is>
          <t>100 шт</t>
        </is>
      </c>
      <c r="G134" s="94" t="n">
        <v>71.12</v>
      </c>
      <c r="H134" s="95" t="n">
        <v>1</v>
      </c>
      <c r="I134" s="115" t="n">
        <v>71.12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88" t="n"/>
      <c r="E135" s="88" t="n"/>
      <c r="F135" s="99" t="n"/>
      <c r="G135" s="99" t="n"/>
      <c r="H135" s="99" t="n"/>
      <c r="I135" s="100" t="n"/>
      <c r="J135" s="101" t="n">
        <v>58.34</v>
      </c>
      <c r="K135" s="102" t="n">
        <v>1.2</v>
      </c>
      <c r="L135" s="103" t="n">
        <v>4978.97</v>
      </c>
      <c r="M135" s="101" t="n">
        <v>71.26000000000001</v>
      </c>
      <c r="N135" s="103" t="n">
        <v>354801.4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88" t="n"/>
      <c r="E136" s="88" t="n"/>
      <c r="F136" s="99" t="n"/>
      <c r="G136" s="99" t="n"/>
      <c r="H136" s="99" t="n"/>
      <c r="I136" s="100" t="n"/>
      <c r="J136" s="101" t="n">
        <v>330.42</v>
      </c>
      <c r="K136" s="102" t="n">
        <v>1.2</v>
      </c>
      <c r="L136" s="103" t="n">
        <v>28199.36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88" t="n"/>
      <c r="E137" s="88" t="n"/>
      <c r="F137" s="99" t="n"/>
      <c r="G137" s="99" t="n"/>
      <c r="H137" s="99" t="n"/>
      <c r="I137" s="100" t="n"/>
      <c r="J137" s="101" t="n">
        <v>57.78</v>
      </c>
      <c r="K137" s="102" t="n">
        <v>1.2</v>
      </c>
      <c r="L137" s="103" t="n">
        <v>4931.18</v>
      </c>
      <c r="M137" s="101" t="n">
        <v>71.26000000000001</v>
      </c>
      <c r="N137" s="103" t="n">
        <v>351395.89</v>
      </c>
    </row>
    <row r="138" ht="19.35" customHeight="1">
      <c r="A138" s="96" t="n"/>
      <c r="B138" s="104" t="n"/>
      <c r="C138" s="98" t="inlineStr">
        <is>
          <t>ЗТ</t>
        </is>
      </c>
      <c r="D138" s="88" t="n"/>
      <c r="E138" s="88" t="n"/>
      <c r="F138" s="105" t="inlineStr">
        <is>
          <t>чел.-ч</t>
        </is>
      </c>
      <c r="G138" s="101" t="n">
        <v>7.48</v>
      </c>
      <c r="H138" s="102" t="n">
        <v>1.2</v>
      </c>
      <c r="I138" s="116" t="n">
        <v>638.37312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88" t="n"/>
      <c r="E139" s="88" t="n"/>
      <c r="F139" s="105" t="inlineStr">
        <is>
          <t>чел.-ч</t>
        </is>
      </c>
      <c r="G139" s="101" t="n">
        <v>4.28</v>
      </c>
      <c r="H139" s="102" t="n">
        <v>1.2</v>
      </c>
      <c r="I139" s="116" t="n">
        <v>365.27232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88" t="n"/>
      <c r="E140" s="88" t="n"/>
      <c r="F140" s="99" t="n"/>
      <c r="G140" s="106" t="n"/>
      <c r="H140" s="106" t="n"/>
      <c r="I140" s="100" t="n"/>
      <c r="J140" s="101" t="n">
        <v>388.76</v>
      </c>
      <c r="K140" s="100" t="n"/>
      <c r="L140" s="103" t="n">
        <v>33178.33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88" t="n"/>
      <c r="E141" s="88" t="n"/>
      <c r="F141" s="99" t="n"/>
      <c r="G141" s="106" t="n"/>
      <c r="H141" s="106" t="n"/>
      <c r="I141" s="100" t="n"/>
      <c r="J141" s="100" t="n"/>
      <c r="K141" s="100" t="n"/>
      <c r="L141" s="103" t="n">
        <v>9910.15</v>
      </c>
      <c r="M141" s="100" t="n"/>
      <c r="N141" s="103" t="n">
        <v>706197.29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88" t="n"/>
      <c r="E142" s="88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3" t="n">
        <v>8820.030000000001</v>
      </c>
      <c r="M142" s="100" t="n"/>
      <c r="N142" s="112" t="n">
        <v>628515.59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88" t="n"/>
      <c r="E143" s="88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3" t="n">
        <v>4063.16</v>
      </c>
      <c r="M143" s="100" t="n"/>
      <c r="N143" s="103" t="n">
        <v>289540.89</v>
      </c>
    </row>
    <row r="144" ht="19.35" customHeight="1">
      <c r="A144" s="96" t="n"/>
      <c r="B144" s="108" t="n"/>
      <c r="C144" s="87" t="inlineStr">
        <is>
          <t>Всего по позиции</t>
        </is>
      </c>
      <c r="D144" s="88" t="n"/>
      <c r="E144" s="88" t="n"/>
      <c r="F144" s="100" t="n"/>
      <c r="G144" s="106" t="n"/>
      <c r="H144" s="106" t="n"/>
      <c r="I144" s="113" t="n"/>
      <c r="J144" s="113" t="n"/>
      <c r="K144" s="113" t="n"/>
      <c r="L144" s="114" t="n">
        <v>46061.52</v>
      </c>
      <c r="M144" s="113" t="n"/>
      <c r="N144" s="94" t="n"/>
    </row>
    <row r="145" ht="68.65000000000001" customHeight="1">
      <c r="A145" s="87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88" t="n"/>
      <c r="E145" s="88" t="n"/>
      <c r="F145" s="93" t="inlineStr">
        <is>
          <t>100 шт</t>
        </is>
      </c>
      <c r="G145" s="94" t="n">
        <v>23.78</v>
      </c>
      <c r="H145" s="95" t="n">
        <v>1</v>
      </c>
      <c r="I145" s="115" t="n">
        <v>23.78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88" t="n"/>
      <c r="E146" s="88" t="n"/>
      <c r="F146" s="99" t="n"/>
      <c r="G146" s="99" t="n"/>
      <c r="H146" s="99" t="n"/>
      <c r="I146" s="100" t="n"/>
      <c r="J146" s="101" t="n">
        <v>326.82</v>
      </c>
      <c r="K146" s="102" t="n">
        <v>1.2</v>
      </c>
      <c r="L146" s="103" t="n">
        <v>9326.139999999999</v>
      </c>
      <c r="M146" s="101" t="n">
        <v>71.26000000000001</v>
      </c>
      <c r="N146" s="103" t="n">
        <v>664580.74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88" t="n"/>
      <c r="E147" s="88" t="n"/>
      <c r="F147" s="99" t="n"/>
      <c r="G147" s="99" t="n"/>
      <c r="H147" s="99" t="n"/>
      <c r="I147" s="100" t="n"/>
      <c r="J147" s="103" t="n">
        <v>1852.8</v>
      </c>
      <c r="K147" s="102" t="n">
        <v>1.2</v>
      </c>
      <c r="L147" s="103" t="n">
        <v>52871.5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88" t="n"/>
      <c r="E148" s="88" t="n"/>
      <c r="F148" s="99" t="n"/>
      <c r="G148" s="99" t="n"/>
      <c r="H148" s="99" t="n"/>
      <c r="I148" s="100" t="n"/>
      <c r="J148" s="101" t="n">
        <v>324</v>
      </c>
      <c r="K148" s="102" t="n">
        <v>1.2</v>
      </c>
      <c r="L148" s="103" t="n">
        <v>9245.66</v>
      </c>
      <c r="M148" s="101" t="n">
        <v>71.26000000000001</v>
      </c>
      <c r="N148" s="103" t="n">
        <v>658845.73</v>
      </c>
    </row>
    <row r="149" ht="19.35" customHeight="1">
      <c r="A149" s="96" t="n"/>
      <c r="B149" s="104" t="n"/>
      <c r="C149" s="98" t="inlineStr">
        <is>
          <t>ЗТ</t>
        </is>
      </c>
      <c r="D149" s="88" t="n"/>
      <c r="E149" s="88" t="n"/>
      <c r="F149" s="105" t="inlineStr">
        <is>
          <t>чел.-ч</t>
        </is>
      </c>
      <c r="G149" s="117" t="n">
        <v>41.9</v>
      </c>
      <c r="H149" s="102" t="n">
        <v>1.2</v>
      </c>
      <c r="I149" s="154" t="n">
        <v>1195.6584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88" t="n"/>
      <c r="E150" s="88" t="n"/>
      <c r="F150" s="105" t="inlineStr">
        <is>
          <t>чел.-ч</t>
        </is>
      </c>
      <c r="G150" s="120" t="n">
        <v>24</v>
      </c>
      <c r="H150" s="102" t="n">
        <v>1.2</v>
      </c>
      <c r="I150" s="118" t="n">
        <v>684.864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88" t="n"/>
      <c r="E151" s="88" t="n"/>
      <c r="F151" s="99" t="n"/>
      <c r="G151" s="106" t="n"/>
      <c r="H151" s="106" t="n"/>
      <c r="I151" s="100" t="n"/>
      <c r="J151" s="103" t="n">
        <v>2179.62</v>
      </c>
      <c r="K151" s="100" t="n"/>
      <c r="L151" s="103" t="n">
        <v>62197.64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88" t="n"/>
      <c r="E152" s="88" t="n"/>
      <c r="F152" s="99" t="n"/>
      <c r="G152" s="106" t="n"/>
      <c r="H152" s="106" t="n"/>
      <c r="I152" s="100" t="n"/>
      <c r="J152" s="100" t="n"/>
      <c r="K152" s="100" t="n"/>
      <c r="L152" s="103" t="n">
        <v>18571.8</v>
      </c>
      <c r="M152" s="100" t="n"/>
      <c r="N152" s="103" t="n">
        <v>1323426.47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88" t="n"/>
      <c r="E153" s="88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3" t="n">
        <v>16528.9</v>
      </c>
      <c r="M153" s="100" t="n"/>
      <c r="N153" s="112" t="n">
        <v>1177849.56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88" t="n"/>
      <c r="E154" s="88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3" t="n">
        <v>7614.44</v>
      </c>
      <c r="M154" s="100" t="n"/>
      <c r="N154" s="103" t="n">
        <v>542604.85</v>
      </c>
    </row>
    <row r="155" ht="19.35" customHeight="1">
      <c r="A155" s="96" t="n"/>
      <c r="B155" s="108" t="n"/>
      <c r="C155" s="87" t="inlineStr">
        <is>
          <t>Всего по позиции</t>
        </is>
      </c>
      <c r="D155" s="88" t="n"/>
      <c r="E155" s="88" t="n"/>
      <c r="F155" s="100" t="n"/>
      <c r="G155" s="106" t="n"/>
      <c r="H155" s="106" t="n"/>
      <c r="I155" s="113" t="n"/>
      <c r="J155" s="113" t="n"/>
      <c r="K155" s="113" t="n"/>
      <c r="L155" s="114" t="n">
        <v>86340.98</v>
      </c>
      <c r="M155" s="113" t="n"/>
      <c r="N155" s="94" t="n"/>
    </row>
    <row r="156" ht="55.35" customHeight="1">
      <c r="A156" s="87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88" t="n"/>
      <c r="E156" s="88" t="n"/>
      <c r="F156" s="93" t="inlineStr">
        <is>
          <t>100 шт</t>
        </is>
      </c>
      <c r="G156" s="94" t="n">
        <v>23.78</v>
      </c>
      <c r="H156" s="95" t="n">
        <v>1</v>
      </c>
      <c r="I156" s="115" t="n">
        <v>23.78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88" t="n"/>
      <c r="E157" s="88" t="n"/>
      <c r="F157" s="99" t="n"/>
      <c r="G157" s="99" t="n"/>
      <c r="H157" s="99" t="n"/>
      <c r="I157" s="100" t="n"/>
      <c r="J157" s="101" t="n">
        <v>93.59999999999999</v>
      </c>
      <c r="K157" s="102" t="n">
        <v>1.2</v>
      </c>
      <c r="L157" s="103" t="n">
        <v>2670.97</v>
      </c>
      <c r="M157" s="101" t="n">
        <v>71.26000000000001</v>
      </c>
      <c r="N157" s="103" t="n">
        <v>190333.32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88" t="n"/>
      <c r="E158" s="88" t="n"/>
      <c r="F158" s="99" t="n"/>
      <c r="G158" s="99" t="n"/>
      <c r="H158" s="99" t="n"/>
      <c r="I158" s="100" t="n"/>
      <c r="J158" s="101" t="n">
        <v>531.14</v>
      </c>
      <c r="K158" s="102" t="n">
        <v>1.2</v>
      </c>
      <c r="L158" s="103" t="n">
        <v>15156.61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88" t="n"/>
      <c r="E159" s="88" t="n"/>
      <c r="F159" s="99" t="n"/>
      <c r="G159" s="99" t="n"/>
      <c r="H159" s="99" t="n"/>
      <c r="I159" s="100" t="n"/>
      <c r="J159" s="101" t="n">
        <v>92.88</v>
      </c>
      <c r="K159" s="102" t="n">
        <v>1.2</v>
      </c>
      <c r="L159" s="103" t="n">
        <v>2650.42</v>
      </c>
      <c r="M159" s="101" t="n">
        <v>71.26000000000001</v>
      </c>
      <c r="N159" s="103" t="n">
        <v>188868.93</v>
      </c>
    </row>
    <row r="160" ht="19.35" customHeight="1">
      <c r="A160" s="96" t="n"/>
      <c r="B160" s="104" t="n"/>
      <c r="C160" s="98" t="inlineStr">
        <is>
          <t>ЗТ</t>
        </is>
      </c>
      <c r="D160" s="88" t="n"/>
      <c r="E160" s="88" t="n"/>
      <c r="F160" s="105" t="inlineStr">
        <is>
          <t>чел.-ч</t>
        </is>
      </c>
      <c r="G160" s="120" t="n">
        <v>12</v>
      </c>
      <c r="H160" s="102" t="n">
        <v>1.2</v>
      </c>
      <c r="I160" s="118" t="n">
        <v>342.432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88" t="n"/>
      <c r="E161" s="88" t="n"/>
      <c r="F161" s="105" t="inlineStr">
        <is>
          <t>чел.-ч</t>
        </is>
      </c>
      <c r="G161" s="101" t="n">
        <v>6.88</v>
      </c>
      <c r="H161" s="102" t="n">
        <v>1.2</v>
      </c>
      <c r="I161" s="116" t="n">
        <v>196.32768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88" t="n"/>
      <c r="E162" s="88" t="n"/>
      <c r="F162" s="99" t="n"/>
      <c r="G162" s="106" t="n"/>
      <c r="H162" s="106" t="n"/>
      <c r="I162" s="100" t="n"/>
      <c r="J162" s="101" t="n">
        <v>624.74</v>
      </c>
      <c r="K162" s="100" t="n"/>
      <c r="L162" s="103" t="n">
        <v>17827.58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88" t="n"/>
      <c r="E163" s="88" t="n"/>
      <c r="F163" s="99" t="n"/>
      <c r="G163" s="106" t="n"/>
      <c r="H163" s="106" t="n"/>
      <c r="I163" s="100" t="n"/>
      <c r="J163" s="100" t="n"/>
      <c r="K163" s="100" t="n"/>
      <c r="L163" s="103" t="n">
        <v>5321.39</v>
      </c>
      <c r="M163" s="100" t="n"/>
      <c r="N163" s="103" t="n">
        <v>379202.25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88" t="n"/>
      <c r="E164" s="88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3" t="n">
        <v>4736.04</v>
      </c>
      <c r="M164" s="100" t="n"/>
      <c r="N164" s="112" t="n">
        <v>337490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88" t="n"/>
      <c r="E165" s="88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3" t="n">
        <v>2181.77</v>
      </c>
      <c r="M165" s="100" t="n"/>
      <c r="N165" s="103" t="n">
        <v>155472.92</v>
      </c>
    </row>
    <row r="166" ht="19.35" customHeight="1">
      <c r="A166" s="96" t="n"/>
      <c r="B166" s="108" t="n"/>
      <c r="C166" s="87" t="inlineStr">
        <is>
          <t>Всего по позиции</t>
        </is>
      </c>
      <c r="D166" s="88" t="n"/>
      <c r="E166" s="88" t="n"/>
      <c r="F166" s="100" t="n"/>
      <c r="G166" s="106" t="n"/>
      <c r="H166" s="106" t="n"/>
      <c r="I166" s="113" t="n"/>
      <c r="J166" s="113" t="n"/>
      <c r="K166" s="113" t="n"/>
      <c r="L166" s="114" t="n">
        <v>24745.39</v>
      </c>
      <c r="M166" s="113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1246128.71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697385.52</v>
      </c>
      <c r="M168" s="129" t="n"/>
      <c r="N168" s="128" t="n">
        <v>32911483.78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363769.77</v>
      </c>
      <c r="M170" s="129" t="n"/>
      <c r="N170" s="128" t="n">
        <v>25922233.82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333615.75</v>
      </c>
      <c r="M171" s="129" t="n"/>
      <c r="N171" s="128" t="n">
        <v>6989249.96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333615.75</v>
      </c>
      <c r="M173" s="129" t="n"/>
      <c r="N173" s="128" t="n">
        <v>6989249.96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58340.37</v>
      </c>
      <c r="M175" s="129" t="n"/>
      <c r="N175" s="128" t="n">
        <v>4157334.77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422110.14</v>
      </c>
      <c r="M176" s="129" t="n"/>
      <c r="N176" s="128" t="n">
        <v>30079568.59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375678.02</v>
      </c>
      <c r="M177" s="129" t="n"/>
      <c r="N177" s="128" t="n">
        <v>26770816.04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173065.17</v>
      </c>
      <c r="M178" s="129" t="n"/>
      <c r="N178" s="128" t="n">
        <v>12332623.12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1246128.71</v>
      </c>
      <c r="M179" s="134" t="n"/>
      <c r="N179" s="123" t="n">
        <v>72014922.94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43058.60652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4321.44612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1246128.71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1246128.71</v>
      </c>
      <c r="M185" s="129" t="n"/>
      <c r="N185" s="128" t="n">
        <v>72014922.94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697385.52</v>
      </c>
      <c r="M187" s="129" t="n"/>
      <c r="N187" s="128" t="n">
        <v>32911483.78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363769.77</v>
      </c>
      <c r="M189" s="129" t="n"/>
      <c r="N189" s="128" t="n">
        <v>25922233.82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333615.75</v>
      </c>
      <c r="M190" s="129" t="n"/>
      <c r="N190" s="128" t="n">
        <v>6989249.96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333615.75</v>
      </c>
      <c r="M191" s="129" t="n"/>
      <c r="N191" s="128" t="n">
        <v>6989249.96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58340.37</v>
      </c>
      <c r="M192" s="129" t="n"/>
      <c r="N192" s="128" t="n">
        <v>4157334.77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422110.14</v>
      </c>
      <c r="M193" s="129" t="n"/>
      <c r="N193" s="128" t="n">
        <v>30079568.59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375678.02</v>
      </c>
      <c r="M194" s="129" t="n"/>
      <c r="N194" s="128" t="n">
        <v>26770816.04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173065.17</v>
      </c>
      <c r="M195" s="129" t="n"/>
      <c r="N195" s="128" t="n">
        <v>12332623.12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1246128.71</v>
      </c>
      <c r="M196" s="124" t="n"/>
      <c r="N196" s="123" t="n">
        <v>72014922.94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697385.52</v>
      </c>
      <c r="M197" s="129" t="n"/>
      <c r="N197" s="128" t="n">
        <v>32911483.78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363769.77</v>
      </c>
      <c r="M199" s="129" t="n"/>
      <c r="N199" s="128" t="n">
        <v>25922233.82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333615.75</v>
      </c>
      <c r="M200" s="129" t="n"/>
      <c r="N200" s="128" t="n">
        <v>6989249.96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333615.75</v>
      </c>
      <c r="M201" s="129" t="n"/>
      <c r="N201" s="128" t="n">
        <v>6989249.96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58340.37</v>
      </c>
      <c r="M202" s="129" t="n"/>
      <c r="N202" s="128" t="n">
        <v>4157334.77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422110.14</v>
      </c>
      <c r="M203" s="129" t="n"/>
      <c r="N203" s="128" t="n">
        <v>30079568.59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375678.02</v>
      </c>
      <c r="M204" s="129" t="n"/>
      <c r="N204" s="128" t="n">
        <v>26770816.04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173065.17</v>
      </c>
      <c r="M205" s="129" t="n"/>
      <c r="N205" s="128" t="n">
        <v>12332623.12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43058.60652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4321.44612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H15:N15"/>
    <mergeCell ref="C51:E51"/>
    <mergeCell ref="C95:E9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44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02-33-42</t>
        </is>
      </c>
    </row>
    <row r="25" ht="19.35" customHeight="1">
      <c r="A25" s="56" t="inlineStr">
        <is>
          <t>33 ВЛ 500 кВ Зейская ГЭС - Амурская №2. Зейское уч. л‐во Зейского л‐ва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3503.38</v>
      </c>
      <c r="M31" s="65" t="n">
        <v>49.16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8057.78</v>
      </c>
      <c r="E32" s="72" t="inlineStr">
        <is>
          <t>(</t>
        </is>
      </c>
      <c r="F32" s="71" t="n">
        <v>113.08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5866.75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8057.78</v>
      </c>
      <c r="E34" s="72" t="inlineStr">
        <is>
          <t>(</t>
        </is>
      </c>
      <c r="F34" s="78" t="n">
        <v>113.08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89" t="inlineStr">
        <is>
          <t>Зейское уч. л‐во Зейского л‐ва</t>
        </is>
      </c>
      <c r="B43" s="90" t="n"/>
      <c r="C43" s="90" t="n"/>
      <c r="D43" s="90" t="n"/>
      <c r="E43" s="90" t="n"/>
      <c r="F43" s="90" t="n"/>
      <c r="G43" s="90" t="n"/>
      <c r="H43" s="90" t="n"/>
      <c r="I43" s="90" t="n"/>
      <c r="J43" s="90" t="n"/>
      <c r="K43" s="90" t="n"/>
      <c r="L43" s="90" t="n"/>
      <c r="M43" s="90" t="n"/>
      <c r="N43" s="90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102.34</v>
      </c>
      <c r="H44" s="95" t="n">
        <v>1</v>
      </c>
      <c r="I44" s="115" t="n">
        <v>102.34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3" t="n">
        <v>11032.09</v>
      </c>
      <c r="M46" s="101" t="n">
        <v>71.26000000000001</v>
      </c>
      <c r="N46" s="103" t="n">
        <v>786146.73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55" t="n">
        <v>1316.50176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3" t="n">
        <v>11032.09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3" t="n">
        <v>11032.09</v>
      </c>
      <c r="M49" s="100" t="n"/>
      <c r="N49" s="103" t="n">
        <v>786146.73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3" t="n">
        <v>9818.559999999999</v>
      </c>
      <c r="M50" s="100" t="n"/>
      <c r="N50" s="112" t="n">
        <v>699670.59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3" t="n">
        <v>4523.16</v>
      </c>
      <c r="M51" s="100" t="n"/>
      <c r="N51" s="103" t="n">
        <v>322320.16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4" t="n">
        <v>25373.81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51.16</v>
      </c>
      <c r="H53" s="95" t="n">
        <v>1</v>
      </c>
      <c r="I53" s="115" t="n">
        <v>51.16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3" t="n">
        <v>15886.78</v>
      </c>
      <c r="M55" s="101" t="n">
        <v>71.26000000000001</v>
      </c>
      <c r="N55" s="103" t="n">
        <v>1132091.94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55" t="n">
        <v>1895.78496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3" t="n">
        <v>15886.78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3" t="n">
        <v>15886.78</v>
      </c>
      <c r="M58" s="100" t="n"/>
      <c r="N58" s="103" t="n">
        <v>1132091.94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3" t="n">
        <v>14139.23</v>
      </c>
      <c r="M59" s="100" t="n"/>
      <c r="N59" s="112" t="n">
        <v>1007561.83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3" t="n">
        <v>6513.58</v>
      </c>
      <c r="M60" s="100" t="n"/>
      <c r="N60" s="103" t="n">
        <v>464157.7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4" t="n">
        <v>36539.59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17.3</v>
      </c>
      <c r="H62" s="95" t="n">
        <v>1</v>
      </c>
      <c r="I62" s="150" t="n">
        <v>17.3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3" t="n">
        <v>6749.99</v>
      </c>
      <c r="M64" s="101" t="n">
        <v>71.26000000000001</v>
      </c>
      <c r="N64" s="103" t="n">
        <v>481004.29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8" t="n">
        <v>805.4880000000001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3" t="n">
        <v>6749.99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3" t="n">
        <v>6749.99</v>
      </c>
      <c r="M67" s="100" t="n"/>
      <c r="N67" s="103" t="n">
        <v>481004.29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3" t="n">
        <v>6007.49</v>
      </c>
      <c r="M68" s="100" t="n"/>
      <c r="N68" s="112" t="n">
        <v>428093.82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3" t="n">
        <v>2767.5</v>
      </c>
      <c r="M69" s="100" t="n"/>
      <c r="N69" s="103" t="n">
        <v>197211.76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4" t="n">
        <v>15524.98</v>
      </c>
      <c r="M70" s="113" t="n"/>
      <c r="N70" s="94" t="n"/>
    </row>
    <row r="71" ht="55.35" customHeight="1">
      <c r="A71" s="87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88" t="n"/>
      <c r="E71" s="88" t="n"/>
      <c r="F71" s="93" t="inlineStr">
        <is>
          <t>100 деревьев</t>
        </is>
      </c>
      <c r="G71" s="94" t="n">
        <v>39.97</v>
      </c>
      <c r="H71" s="95" t="n">
        <v>1</v>
      </c>
      <c r="I71" s="115" t="n">
        <v>39.97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3" t="n">
        <v>5048.5</v>
      </c>
      <c r="M73" s="101" t="n">
        <v>71.26000000000001</v>
      </c>
      <c r="N73" s="103" t="n">
        <v>359756.11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15.7</v>
      </c>
      <c r="H74" s="148" t="n">
        <v>0.96</v>
      </c>
      <c r="I74" s="116" t="n">
        <v>602.4278399999999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131.57</v>
      </c>
      <c r="K75" s="100" t="n"/>
      <c r="L75" s="103" t="n">
        <v>5048.5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3" t="n">
        <v>5048.5</v>
      </c>
      <c r="M76" s="100" t="n"/>
      <c r="N76" s="103" t="n">
        <v>359756.11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3" t="n">
        <v>4493.17</v>
      </c>
      <c r="M77" s="100" t="n"/>
      <c r="N77" s="112" t="n">
        <v>320182.94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3" t="n">
        <v>2069.89</v>
      </c>
      <c r="M78" s="100" t="n"/>
      <c r="N78" s="103" t="n">
        <v>147500.01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4" t="n">
        <v>11611.56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88" t="n"/>
      <c r="E80" s="88" t="n"/>
      <c r="F80" s="93" t="inlineStr">
        <is>
          <t>100 деревьев</t>
        </is>
      </c>
      <c r="G80" s="94" t="n">
        <v>19.96</v>
      </c>
      <c r="H80" s="95" t="n">
        <v>1</v>
      </c>
      <c r="I80" s="115" t="n">
        <v>19.96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3" t="n">
        <v>7370.32</v>
      </c>
      <c r="M82" s="101" t="n">
        <v>71.26000000000001</v>
      </c>
      <c r="N82" s="103" t="n">
        <v>525209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45.9</v>
      </c>
      <c r="H83" s="148" t="n">
        <v>0.96</v>
      </c>
      <c r="I83" s="116" t="n">
        <v>879.51744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384.64</v>
      </c>
      <c r="K84" s="100" t="n"/>
      <c r="L84" s="103" t="n">
        <v>7370.32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3" t="n">
        <v>7370.32</v>
      </c>
      <c r="M85" s="100" t="n"/>
      <c r="N85" s="103" t="n">
        <v>525209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3" t="n">
        <v>6559.58</v>
      </c>
      <c r="M86" s="100" t="n"/>
      <c r="N86" s="112" t="n">
        <v>467436.01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3" t="n">
        <v>3021.83</v>
      </c>
      <c r="M87" s="100" t="n"/>
      <c r="N87" s="103" t="n">
        <v>215335.69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4" t="n">
        <v>16951.73</v>
      </c>
      <c r="M88" s="113" t="n"/>
      <c r="N88" s="94" t="n"/>
    </row>
    <row r="89" ht="55.35" customHeight="1">
      <c r="A89" s="87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88" t="n"/>
      <c r="E89" s="88" t="n"/>
      <c r="F89" s="93" t="inlineStr">
        <is>
          <t>100 деревьев</t>
        </is>
      </c>
      <c r="G89" s="94" t="n">
        <v>6.48</v>
      </c>
      <c r="H89" s="95" t="n">
        <v>1</v>
      </c>
      <c r="I89" s="115" t="n">
        <v>6.48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3" t="n">
        <v>3075.69</v>
      </c>
      <c r="M91" s="101" t="n">
        <v>71.26000000000001</v>
      </c>
      <c r="N91" s="103" t="n">
        <v>219173.67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20" t="n">
        <v>59</v>
      </c>
      <c r="H92" s="148" t="n">
        <v>0.96</v>
      </c>
      <c r="I92" s="119" t="n">
        <v>367.0272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6" t="n"/>
      <c r="H93" s="106" t="n"/>
      <c r="I93" s="100" t="n"/>
      <c r="J93" s="101" t="n">
        <v>494.42</v>
      </c>
      <c r="K93" s="100" t="n"/>
      <c r="L93" s="103" t="n">
        <v>3075.69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88" t="n"/>
      <c r="E94" s="88" t="n"/>
      <c r="F94" s="99" t="n"/>
      <c r="G94" s="106" t="n"/>
      <c r="H94" s="106" t="n"/>
      <c r="I94" s="100" t="n"/>
      <c r="J94" s="100" t="n"/>
      <c r="K94" s="100" t="n"/>
      <c r="L94" s="103" t="n">
        <v>3075.69</v>
      </c>
      <c r="M94" s="100" t="n"/>
      <c r="N94" s="103" t="n">
        <v>219173.67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3" t="n">
        <v>2737.36</v>
      </c>
      <c r="M95" s="100" t="n"/>
      <c r="N95" s="112" t="n">
        <v>195064.57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3" t="n">
        <v>1261.03</v>
      </c>
      <c r="M96" s="100" t="n"/>
      <c r="N96" s="103" t="n">
        <v>89861.2</v>
      </c>
    </row>
    <row r="97" ht="19.35" customHeight="1">
      <c r="A97" s="96" t="n"/>
      <c r="B97" s="108" t="n"/>
      <c r="C97" s="87" t="inlineStr">
        <is>
          <t>Всего по позиции</t>
        </is>
      </c>
      <c r="D97" s="88" t="n"/>
      <c r="E97" s="88" t="n"/>
      <c r="F97" s="100" t="n"/>
      <c r="G97" s="106" t="n"/>
      <c r="H97" s="106" t="n"/>
      <c r="I97" s="113" t="n"/>
      <c r="J97" s="113" t="n"/>
      <c r="K97" s="113" t="n"/>
      <c r="L97" s="114" t="n">
        <v>7074.08</v>
      </c>
      <c r="M97" s="113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113075.75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49163.37</v>
      </c>
      <c r="M99" s="129" t="n"/>
      <c r="N99" s="128" t="n">
        <v>3503381.74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49163.37</v>
      </c>
      <c r="M101" s="129" t="n"/>
      <c r="N101" s="128" t="n">
        <v>3503381.74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49163.37</v>
      </c>
      <c r="M107" s="129" t="n"/>
      <c r="N107" s="128" t="n">
        <v>3503381.74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43755.39</v>
      </c>
      <c r="M108" s="129" t="n"/>
      <c r="N108" s="128" t="n">
        <v>3118009.76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20156.99</v>
      </c>
      <c r="M109" s="129" t="n"/>
      <c r="N109" s="128" t="n">
        <v>1436386.52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113075.75</v>
      </c>
      <c r="M110" s="134" t="n"/>
      <c r="N110" s="123" t="n">
        <v>8057778.02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5866.7472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113075.75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113075.75</v>
      </c>
      <c r="M116" s="129" t="n"/>
      <c r="N116" s="128" t="n">
        <v>8057778.02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49163.37</v>
      </c>
      <c r="M118" s="129" t="n"/>
      <c r="N118" s="128" t="n">
        <v>3503381.74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49163.37</v>
      </c>
      <c r="M120" s="129" t="n"/>
      <c r="N120" s="128" t="n">
        <v>3503381.74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49163.37</v>
      </c>
      <c r="M124" s="129" t="n"/>
      <c r="N124" s="128" t="n">
        <v>3503381.74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43755.39</v>
      </c>
      <c r="M125" s="129" t="n"/>
      <c r="N125" s="128" t="n">
        <v>3118009.76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20156.99</v>
      </c>
      <c r="M126" s="129" t="n"/>
      <c r="N126" s="128" t="n">
        <v>1436386.52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113075.75</v>
      </c>
      <c r="M127" s="124" t="n"/>
      <c r="N127" s="123" t="n">
        <v>8057778.02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49163.37</v>
      </c>
      <c r="M128" s="129" t="n"/>
      <c r="N128" s="128" t="n">
        <v>3503381.74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49163.37</v>
      </c>
      <c r="M130" s="129" t="n"/>
      <c r="N130" s="128" t="n">
        <v>3503381.74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49163.37</v>
      </c>
      <c r="M134" s="129" t="n"/>
      <c r="N134" s="128" t="n">
        <v>3503381.74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43755.39</v>
      </c>
      <c r="M135" s="129" t="n"/>
      <c r="N135" s="128" t="n">
        <v>3118009.76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20156.99</v>
      </c>
      <c r="M136" s="129" t="n"/>
      <c r="N136" s="128" t="n">
        <v>1436386.52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5866.7472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A17:G17"/>
    <mergeCell ref="C121:K121"/>
    <mergeCell ref="C134:K134"/>
    <mergeCell ref="H13:N13"/>
    <mergeCell ref="C144:F144"/>
    <mergeCell ref="C80:E80"/>
    <mergeCell ref="A30:N30"/>
    <mergeCell ref="C105:K105"/>
    <mergeCell ref="A19:G19"/>
    <mergeCell ref="H15:N15"/>
    <mergeCell ref="C51:E51"/>
    <mergeCell ref="C95:E9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13" min="0" max="16383" man="1"/>
  </rowBreaks>
</worksheet>
</file>

<file path=xl/worksheets/sheet45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7109375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02-33-43</t>
        </is>
      </c>
    </row>
    <row r="25" ht="19.35" customHeight="1">
      <c r="A25" s="56" t="inlineStr">
        <is>
          <t>33 ВЛ 500 кВ Зейская ГЭС - Амурская №2. Амурская обл. Зейский район (ВОР, поз. 15–34)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881.3099999999999</v>
      </c>
      <c r="M31" s="65" t="n">
        <v>12.37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2446.29</v>
      </c>
      <c r="E32" s="72" t="inlineStr">
        <is>
          <t>(</t>
        </is>
      </c>
      <c r="F32" s="71" t="n">
        <v>42.3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1463.35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>
        <v>146.19</v>
      </c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2446.29</v>
      </c>
      <c r="E34" s="72" t="inlineStr">
        <is>
          <t>(</t>
        </is>
      </c>
      <c r="F34" s="78" t="n">
        <v>42.3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89" t="inlineStr">
        <is>
          <t>Срезка и сгребание кустарников</t>
        </is>
      </c>
      <c r="B43" s="90" t="n"/>
      <c r="C43" s="90" t="n"/>
      <c r="D43" s="90" t="n"/>
      <c r="E43" s="90" t="n"/>
      <c r="F43" s="90" t="n"/>
      <c r="G43" s="90" t="n"/>
      <c r="H43" s="90" t="n"/>
      <c r="I43" s="90" t="n"/>
      <c r="J43" s="90" t="n"/>
      <c r="K43" s="90" t="n"/>
      <c r="L43" s="90" t="n"/>
      <c r="M43" s="90" t="n"/>
      <c r="N43" s="90" t="n"/>
    </row>
    <row r="44" ht="55.35" customHeight="1">
      <c r="A44" s="87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88" t="n"/>
      <c r="E44" s="88" t="n"/>
      <c r="F44" s="93" t="inlineStr">
        <is>
          <t>100 м2</t>
        </is>
      </c>
      <c r="G44" s="94" t="n">
        <v>212</v>
      </c>
      <c r="H44" s="95" t="n">
        <v>1</v>
      </c>
      <c r="I44" s="95" t="n">
        <v>212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88" t="n"/>
      <c r="E45" s="88" t="n"/>
      <c r="F45" s="99" t="n"/>
      <c r="G45" s="99" t="n"/>
      <c r="H45" s="99" t="n"/>
      <c r="I45" s="100" t="n"/>
      <c r="J45" s="101" t="n">
        <v>37.79</v>
      </c>
      <c r="K45" s="102" t="n">
        <v>1.2</v>
      </c>
      <c r="L45" s="103" t="n">
        <v>9613.780000000001</v>
      </c>
      <c r="M45" s="101" t="n">
        <v>71.26000000000001</v>
      </c>
      <c r="N45" s="103" t="n">
        <v>685077.96</v>
      </c>
    </row>
    <row r="46" ht="19.35" customHeight="1">
      <c r="A46" s="96" t="n"/>
      <c r="B46" s="104" t="n"/>
      <c r="C46" s="98" t="inlineStr">
        <is>
          <t>ЗТ</t>
        </is>
      </c>
      <c r="D46" s="88" t="n"/>
      <c r="E46" s="88" t="n"/>
      <c r="F46" s="105" t="inlineStr">
        <is>
          <t>чел.-ч</t>
        </is>
      </c>
      <c r="G46" s="101" t="n">
        <v>4.43</v>
      </c>
      <c r="H46" s="102" t="n">
        <v>1.2</v>
      </c>
      <c r="I46" s="152" t="n">
        <v>1126.992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88" t="n"/>
      <c r="E47" s="88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9613.780000000001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88" t="n"/>
      <c r="E48" s="88" t="n"/>
      <c r="F48" s="99" t="n"/>
      <c r="G48" s="106" t="n"/>
      <c r="H48" s="106" t="n"/>
      <c r="I48" s="100" t="n"/>
      <c r="J48" s="100" t="n"/>
      <c r="K48" s="100" t="n"/>
      <c r="L48" s="103" t="n">
        <v>9613.780000000001</v>
      </c>
      <c r="M48" s="100" t="n"/>
      <c r="N48" s="103" t="n">
        <v>685077.96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88" t="n"/>
      <c r="E49" s="88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8556.26</v>
      </c>
      <c r="M49" s="100" t="n"/>
      <c r="N49" s="112" t="n">
        <v>609719.38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3941.65</v>
      </c>
      <c r="M50" s="100" t="n"/>
      <c r="N50" s="103" t="n">
        <v>280881.96</v>
      </c>
    </row>
    <row r="51" ht="19.35" customHeight="1">
      <c r="A51" s="96" t="n"/>
      <c r="B51" s="108" t="n"/>
      <c r="C51" s="87" t="inlineStr">
        <is>
          <t>Всего по позиции</t>
        </is>
      </c>
      <c r="D51" s="88" t="n"/>
      <c r="E51" s="88" t="n"/>
      <c r="F51" s="100" t="n"/>
      <c r="G51" s="106" t="n"/>
      <c r="H51" s="106" t="n"/>
      <c r="I51" s="113" t="n"/>
      <c r="J51" s="113" t="n"/>
      <c r="K51" s="113" t="n"/>
      <c r="L51" s="114" t="n">
        <v>22111.69</v>
      </c>
      <c r="M51" s="113" t="n"/>
      <c r="N51" s="94" t="n"/>
    </row>
    <row r="52" ht="19.35" customHeight="1">
      <c r="A52" s="89" t="inlineStr">
        <is>
          <t>Амурская обл. Зейский район (ВОР, поз. 15–34)</t>
        </is>
      </c>
      <c r="B52" s="90" t="n"/>
      <c r="C52" s="90" t="n"/>
      <c r="D52" s="90" t="n"/>
      <c r="E52" s="90" t="n"/>
      <c r="F52" s="90" t="n"/>
      <c r="G52" s="90" t="n"/>
      <c r="H52" s="90" t="n"/>
      <c r="I52" s="90" t="n"/>
      <c r="J52" s="90" t="n"/>
      <c r="K52" s="90" t="n"/>
      <c r="L52" s="90" t="n"/>
      <c r="M52" s="90" t="n"/>
      <c r="N52" s="90" t="n"/>
    </row>
    <row r="53" ht="55.35" customHeight="1">
      <c r="A53" s="87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88" t="n"/>
      <c r="E53" s="88" t="n"/>
      <c r="F53" s="93" t="inlineStr">
        <is>
          <t>100 шт</t>
        </is>
      </c>
      <c r="G53" s="94" t="n">
        <v>2</v>
      </c>
      <c r="H53" s="95" t="n">
        <v>1</v>
      </c>
      <c r="I53" s="95" t="n">
        <v>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88" t="n"/>
      <c r="E54" s="88" t="n"/>
      <c r="F54" s="99" t="n"/>
      <c r="G54" s="99" t="n"/>
      <c r="H54" s="99" t="n"/>
      <c r="I54" s="100" t="n"/>
      <c r="J54" s="101" t="n">
        <v>48.97</v>
      </c>
      <c r="K54" s="102" t="n">
        <v>1.2</v>
      </c>
      <c r="L54" s="101" t="n">
        <v>117.53</v>
      </c>
      <c r="M54" s="101" t="n">
        <v>71.26000000000001</v>
      </c>
      <c r="N54" s="103" t="n">
        <v>8375.190000000001</v>
      </c>
    </row>
    <row r="55" ht="19.35" customHeight="1">
      <c r="A55" s="96" t="n"/>
      <c r="B55" s="104" t="n"/>
      <c r="C55" s="98" t="inlineStr">
        <is>
          <t>ЗТ</t>
        </is>
      </c>
      <c r="D55" s="88" t="n"/>
      <c r="E55" s="88" t="n"/>
      <c r="F55" s="105" t="inlineStr">
        <is>
          <t>чел.-ч</t>
        </is>
      </c>
      <c r="G55" s="101" t="n">
        <v>5.21</v>
      </c>
      <c r="H55" s="102" t="n">
        <v>1.2</v>
      </c>
      <c r="I55" s="118" t="n">
        <v>12.504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88" t="n"/>
      <c r="E56" s="88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117.53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88" t="n"/>
      <c r="E57" s="88" t="n"/>
      <c r="F57" s="99" t="n"/>
      <c r="G57" s="106" t="n"/>
      <c r="H57" s="106" t="n"/>
      <c r="I57" s="100" t="n"/>
      <c r="J57" s="100" t="n"/>
      <c r="K57" s="100" t="n"/>
      <c r="L57" s="101" t="n">
        <v>117.53</v>
      </c>
      <c r="M57" s="100" t="n"/>
      <c r="N57" s="103" t="n">
        <v>8375.190000000001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88" t="n"/>
      <c r="E58" s="88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104.6</v>
      </c>
      <c r="M58" s="100" t="n"/>
      <c r="N58" s="112" t="n">
        <v>7453.92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48.19</v>
      </c>
      <c r="M59" s="100" t="n"/>
      <c r="N59" s="103" t="n">
        <v>3433.83</v>
      </c>
    </row>
    <row r="60" ht="19.35" customHeight="1">
      <c r="A60" s="96" t="n"/>
      <c r="B60" s="108" t="n"/>
      <c r="C60" s="87" t="inlineStr">
        <is>
          <t>Всего по позиции</t>
        </is>
      </c>
      <c r="D60" s="88" t="n"/>
      <c r="E60" s="88" t="n"/>
      <c r="F60" s="100" t="n"/>
      <c r="G60" s="106" t="n"/>
      <c r="H60" s="106" t="n"/>
      <c r="I60" s="113" t="n"/>
      <c r="J60" s="113" t="n"/>
      <c r="K60" s="113" t="n"/>
      <c r="L60" s="115" t="n">
        <v>270.32</v>
      </c>
      <c r="M60" s="113" t="n"/>
      <c r="N60" s="94" t="n"/>
    </row>
    <row r="61" ht="55.35" customHeight="1">
      <c r="A61" s="87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88" t="n"/>
      <c r="E61" s="88" t="n"/>
      <c r="F61" s="93" t="inlineStr">
        <is>
          <t>100 шт</t>
        </is>
      </c>
      <c r="G61" s="94" t="n">
        <v>1</v>
      </c>
      <c r="H61" s="95" t="n">
        <v>1</v>
      </c>
      <c r="I61" s="95" t="n">
        <v>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88" t="n"/>
      <c r="E62" s="88" t="n"/>
      <c r="F62" s="99" t="n"/>
      <c r="G62" s="99" t="n"/>
      <c r="H62" s="99" t="n"/>
      <c r="I62" s="100" t="n"/>
      <c r="J62" s="101" t="n">
        <v>94.94</v>
      </c>
      <c r="K62" s="102" t="n">
        <v>1.2</v>
      </c>
      <c r="L62" s="101" t="n">
        <v>113.93</v>
      </c>
      <c r="M62" s="101" t="n">
        <v>71.26000000000001</v>
      </c>
      <c r="N62" s="103" t="n">
        <v>8118.65</v>
      </c>
    </row>
    <row r="63" ht="19.35" customHeight="1">
      <c r="A63" s="96" t="n"/>
      <c r="B63" s="104" t="n"/>
      <c r="C63" s="98" t="inlineStr">
        <is>
          <t>ЗТ</t>
        </is>
      </c>
      <c r="D63" s="88" t="n"/>
      <c r="E63" s="88" t="n"/>
      <c r="F63" s="105" t="inlineStr">
        <is>
          <t>чел.-ч</t>
        </is>
      </c>
      <c r="G63" s="117" t="n">
        <v>10.1</v>
      </c>
      <c r="H63" s="102" t="n">
        <v>1.2</v>
      </c>
      <c r="I63" s="101" t="n">
        <v>12.12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88" t="n"/>
      <c r="E64" s="88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113.93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88" t="n"/>
      <c r="E65" s="88" t="n"/>
      <c r="F65" s="99" t="n"/>
      <c r="G65" s="106" t="n"/>
      <c r="H65" s="106" t="n"/>
      <c r="I65" s="100" t="n"/>
      <c r="J65" s="100" t="n"/>
      <c r="K65" s="100" t="n"/>
      <c r="L65" s="101" t="n">
        <v>113.93</v>
      </c>
      <c r="M65" s="100" t="n"/>
      <c r="N65" s="103" t="n">
        <v>8118.65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88" t="n"/>
      <c r="E66" s="88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101.4</v>
      </c>
      <c r="M66" s="100" t="n"/>
      <c r="N66" s="112" t="n">
        <v>7225.6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88" t="n"/>
      <c r="E67" s="88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46.71</v>
      </c>
      <c r="M67" s="100" t="n"/>
      <c r="N67" s="103" t="n">
        <v>3328.65</v>
      </c>
    </row>
    <row r="68" ht="19.35" customHeight="1">
      <c r="A68" s="96" t="n"/>
      <c r="B68" s="108" t="n"/>
      <c r="C68" s="87" t="inlineStr">
        <is>
          <t>Всего по позиции</t>
        </is>
      </c>
      <c r="D68" s="88" t="n"/>
      <c r="E68" s="88" t="n"/>
      <c r="F68" s="100" t="n"/>
      <c r="G68" s="106" t="n"/>
      <c r="H68" s="106" t="n"/>
      <c r="I68" s="113" t="n"/>
      <c r="J68" s="113" t="n"/>
      <c r="K68" s="113" t="n"/>
      <c r="L68" s="115" t="n">
        <v>262.04</v>
      </c>
      <c r="M68" s="113" t="n"/>
      <c r="N68" s="94" t="n"/>
    </row>
    <row r="69" ht="55.35" customHeight="1">
      <c r="A69" s="87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88" t="n"/>
      <c r="E69" s="88" t="n"/>
      <c r="F69" s="93" t="inlineStr">
        <is>
          <t>100 шт</t>
        </is>
      </c>
      <c r="G69" s="94" t="n">
        <v>0.33</v>
      </c>
      <c r="H69" s="95" t="n">
        <v>1</v>
      </c>
      <c r="I69" s="115" t="n">
        <v>0.33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88" t="n"/>
      <c r="E70" s="88" t="n"/>
      <c r="F70" s="99" t="n"/>
      <c r="G70" s="99" t="n"/>
      <c r="H70" s="99" t="n"/>
      <c r="I70" s="100" t="n"/>
      <c r="J70" s="101" t="n">
        <v>125.96</v>
      </c>
      <c r="K70" s="102" t="n">
        <v>1.2</v>
      </c>
      <c r="L70" s="101" t="n">
        <v>49.88</v>
      </c>
      <c r="M70" s="101" t="n">
        <v>71.26000000000001</v>
      </c>
      <c r="N70" s="103" t="n">
        <v>3554.45</v>
      </c>
    </row>
    <row r="71" ht="19.35" customHeight="1">
      <c r="A71" s="96" t="n"/>
      <c r="B71" s="104" t="n"/>
      <c r="C71" s="98" t="inlineStr">
        <is>
          <t>ЗТ</t>
        </is>
      </c>
      <c r="D71" s="88" t="n"/>
      <c r="E71" s="88" t="n"/>
      <c r="F71" s="105" t="inlineStr">
        <is>
          <t>чел.-ч</t>
        </is>
      </c>
      <c r="G71" s="117" t="n">
        <v>13.4</v>
      </c>
      <c r="H71" s="102" t="n">
        <v>1.2</v>
      </c>
      <c r="I71" s="119" t="n">
        <v>5.3064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88" t="n"/>
      <c r="E72" s="88" t="n"/>
      <c r="F72" s="99" t="n"/>
      <c r="G72" s="106" t="n"/>
      <c r="H72" s="106" t="n"/>
      <c r="I72" s="100" t="n"/>
      <c r="J72" s="101" t="n">
        <v>125.96</v>
      </c>
      <c r="K72" s="100" t="n"/>
      <c r="L72" s="101" t="n">
        <v>49.88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88" t="n"/>
      <c r="E73" s="88" t="n"/>
      <c r="F73" s="99" t="n"/>
      <c r="G73" s="106" t="n"/>
      <c r="H73" s="106" t="n"/>
      <c r="I73" s="100" t="n"/>
      <c r="J73" s="100" t="n"/>
      <c r="K73" s="100" t="n"/>
      <c r="L73" s="101" t="n">
        <v>49.88</v>
      </c>
      <c r="M73" s="100" t="n"/>
      <c r="N73" s="103" t="n">
        <v>3554.45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88" t="n"/>
      <c r="E74" s="88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44.39</v>
      </c>
      <c r="M74" s="100" t="n"/>
      <c r="N74" s="112" t="n">
        <v>3163.46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88" t="n"/>
      <c r="E75" s="88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20.45</v>
      </c>
      <c r="M75" s="100" t="n"/>
      <c r="N75" s="103" t="n">
        <v>1457.32</v>
      </c>
    </row>
    <row r="76" ht="19.35" customHeight="1">
      <c r="A76" s="96" t="n"/>
      <c r="B76" s="108" t="n"/>
      <c r="C76" s="87" t="inlineStr">
        <is>
          <t>Всего по позиции</t>
        </is>
      </c>
      <c r="D76" s="88" t="n"/>
      <c r="E76" s="88" t="n"/>
      <c r="F76" s="100" t="n"/>
      <c r="G76" s="106" t="n"/>
      <c r="H76" s="106" t="n"/>
      <c r="I76" s="113" t="n"/>
      <c r="J76" s="113" t="n"/>
      <c r="K76" s="113" t="n"/>
      <c r="L76" s="115" t="n">
        <v>114.72</v>
      </c>
      <c r="M76" s="113" t="n"/>
      <c r="N76" s="94" t="n"/>
    </row>
    <row r="77" ht="55.35" customHeight="1">
      <c r="A77" s="87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88" t="n"/>
      <c r="E77" s="88" t="n"/>
      <c r="F77" s="93" t="inlineStr">
        <is>
          <t>100 шт</t>
        </is>
      </c>
      <c r="G77" s="94" t="n">
        <v>2.82</v>
      </c>
      <c r="H77" s="95" t="n">
        <v>1</v>
      </c>
      <c r="I77" s="115" t="n">
        <v>2.82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88" t="n"/>
      <c r="E78" s="88" t="n"/>
      <c r="F78" s="99" t="n"/>
      <c r="G78" s="99" t="n"/>
      <c r="H78" s="99" t="n"/>
      <c r="I78" s="100" t="n"/>
      <c r="J78" s="101" t="n">
        <v>59.22</v>
      </c>
      <c r="K78" s="102" t="n">
        <v>1.2</v>
      </c>
      <c r="L78" s="101" t="n">
        <v>200.4</v>
      </c>
      <c r="M78" s="101" t="n">
        <v>71.26000000000001</v>
      </c>
      <c r="N78" s="103" t="n">
        <v>14280.5</v>
      </c>
    </row>
    <row r="79" ht="19.35" customHeight="1">
      <c r="A79" s="96" t="n"/>
      <c r="B79" s="104" t="n"/>
      <c r="C79" s="98" t="inlineStr">
        <is>
          <t>ЗТ</t>
        </is>
      </c>
      <c r="D79" s="88" t="n"/>
      <c r="E79" s="88" t="n"/>
      <c r="F79" s="105" t="inlineStr">
        <is>
          <t>чел.-ч</t>
        </is>
      </c>
      <c r="G79" s="117" t="n">
        <v>6.3</v>
      </c>
      <c r="H79" s="102" t="n">
        <v>1.2</v>
      </c>
      <c r="I79" s="119" t="n">
        <v>21.3192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88" t="n"/>
      <c r="E80" s="88" t="n"/>
      <c r="F80" s="99" t="n"/>
      <c r="G80" s="106" t="n"/>
      <c r="H80" s="106" t="n"/>
      <c r="I80" s="100" t="n"/>
      <c r="J80" s="101" t="n">
        <v>59.22</v>
      </c>
      <c r="K80" s="100" t="n"/>
      <c r="L80" s="101" t="n">
        <v>200.4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88" t="n"/>
      <c r="E81" s="88" t="n"/>
      <c r="F81" s="99" t="n"/>
      <c r="G81" s="106" t="n"/>
      <c r="H81" s="106" t="n"/>
      <c r="I81" s="100" t="n"/>
      <c r="J81" s="100" t="n"/>
      <c r="K81" s="100" t="n"/>
      <c r="L81" s="101" t="n">
        <v>200.4</v>
      </c>
      <c r="M81" s="100" t="n"/>
      <c r="N81" s="103" t="n">
        <v>14280.5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88" t="n"/>
      <c r="E82" s="88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178.36</v>
      </c>
      <c r="M82" s="100" t="n"/>
      <c r="N82" s="112" t="n">
        <v>12709.65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88" t="n"/>
      <c r="E83" s="88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82.16</v>
      </c>
      <c r="M83" s="100" t="n"/>
      <c r="N83" s="103" t="n">
        <v>5855.01</v>
      </c>
    </row>
    <row r="84" ht="19.35" customHeight="1">
      <c r="A84" s="96" t="n"/>
      <c r="B84" s="108" t="n"/>
      <c r="C84" s="87" t="inlineStr">
        <is>
          <t>Всего по позиции</t>
        </is>
      </c>
      <c r="D84" s="88" t="n"/>
      <c r="E84" s="88" t="n"/>
      <c r="F84" s="100" t="n"/>
      <c r="G84" s="106" t="n"/>
      <c r="H84" s="106" t="n"/>
      <c r="I84" s="113" t="n"/>
      <c r="J84" s="113" t="n"/>
      <c r="K84" s="113" t="n"/>
      <c r="L84" s="115" t="n">
        <v>460.92</v>
      </c>
      <c r="M84" s="113" t="n"/>
      <c r="N84" s="94" t="n"/>
    </row>
    <row r="85" ht="55.35" customHeight="1">
      <c r="A85" s="87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88" t="n"/>
      <c r="E85" s="88" t="n"/>
      <c r="F85" s="93" t="inlineStr">
        <is>
          <t>100 шт</t>
        </is>
      </c>
      <c r="G85" s="94" t="n">
        <v>1.41</v>
      </c>
      <c r="H85" s="95" t="n">
        <v>1</v>
      </c>
      <c r="I85" s="115" t="n">
        <v>1.41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88" t="n"/>
      <c r="E86" s="88" t="n"/>
      <c r="F86" s="99" t="n"/>
      <c r="G86" s="99" t="n"/>
      <c r="H86" s="99" t="n"/>
      <c r="I86" s="100" t="n"/>
      <c r="J86" s="101" t="n">
        <v>115.62</v>
      </c>
      <c r="K86" s="102" t="n">
        <v>1.2</v>
      </c>
      <c r="L86" s="101" t="n">
        <v>195.63</v>
      </c>
      <c r="M86" s="101" t="n">
        <v>71.26000000000001</v>
      </c>
      <c r="N86" s="103" t="n">
        <v>13940.59</v>
      </c>
    </row>
    <row r="87" ht="19.35" customHeight="1">
      <c r="A87" s="96" t="n"/>
      <c r="B87" s="104" t="n"/>
      <c r="C87" s="98" t="inlineStr">
        <is>
          <t>ЗТ</t>
        </is>
      </c>
      <c r="D87" s="88" t="n"/>
      <c r="E87" s="88" t="n"/>
      <c r="F87" s="105" t="inlineStr">
        <is>
          <t>чел.-ч</t>
        </is>
      </c>
      <c r="G87" s="117" t="n">
        <v>12.3</v>
      </c>
      <c r="H87" s="102" t="n">
        <v>1.2</v>
      </c>
      <c r="I87" s="119" t="n">
        <v>20.8116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88" t="n"/>
      <c r="E88" s="88" t="n"/>
      <c r="F88" s="99" t="n"/>
      <c r="G88" s="106" t="n"/>
      <c r="H88" s="106" t="n"/>
      <c r="I88" s="100" t="n"/>
      <c r="J88" s="101" t="n">
        <v>115.62</v>
      </c>
      <c r="K88" s="100" t="n"/>
      <c r="L88" s="101" t="n">
        <v>195.63</v>
      </c>
      <c r="M88" s="100" t="n"/>
      <c r="N88" s="107" t="n"/>
    </row>
    <row r="89" ht="19.35" customHeight="1">
      <c r="A89" s="96" t="n"/>
      <c r="B89" s="108" t="n"/>
      <c r="C89" s="98" t="inlineStr">
        <is>
          <t>ФОТ</t>
        </is>
      </c>
      <c r="D89" s="88" t="n"/>
      <c r="E89" s="88" t="n"/>
      <c r="F89" s="99" t="n"/>
      <c r="G89" s="106" t="n"/>
      <c r="H89" s="106" t="n"/>
      <c r="I89" s="100" t="n"/>
      <c r="J89" s="100" t="n"/>
      <c r="K89" s="100" t="n"/>
      <c r="L89" s="101" t="n">
        <v>195.63</v>
      </c>
      <c r="M89" s="100" t="n"/>
      <c r="N89" s="103" t="n">
        <v>13940.59</v>
      </c>
    </row>
    <row r="90" ht="42" customHeight="1">
      <c r="A90" s="96" t="n"/>
      <c r="B90" s="109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88" t="n"/>
      <c r="E90" s="88" t="n"/>
      <c r="F90" s="105" t="inlineStr">
        <is>
          <t>%</t>
        </is>
      </c>
      <c r="G90" s="110" t="n">
        <v>89</v>
      </c>
      <c r="H90" s="111" t="n"/>
      <c r="I90" s="110" t="n">
        <v>89</v>
      </c>
      <c r="J90" s="100" t="n"/>
      <c r="K90" s="100" t="n"/>
      <c r="L90" s="101" t="n">
        <v>174.11</v>
      </c>
      <c r="M90" s="100" t="n"/>
      <c r="N90" s="112" t="n">
        <v>12407.13</v>
      </c>
    </row>
    <row r="91" ht="42" customHeight="1">
      <c r="A91" s="96" t="n"/>
      <c r="B91" s="109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88" t="n"/>
      <c r="E91" s="88" t="n"/>
      <c r="F91" s="105" t="inlineStr">
        <is>
          <t>%</t>
        </is>
      </c>
      <c r="G91" s="110" t="n">
        <v>41</v>
      </c>
      <c r="H91" s="111" t="n"/>
      <c r="I91" s="110" t="n">
        <v>41</v>
      </c>
      <c r="J91" s="100" t="n"/>
      <c r="K91" s="100" t="n"/>
      <c r="L91" s="101" t="n">
        <v>80.20999999999999</v>
      </c>
      <c r="M91" s="100" t="n"/>
      <c r="N91" s="103" t="n">
        <v>5715.64</v>
      </c>
    </row>
    <row r="92" ht="19.35" customHeight="1">
      <c r="A92" s="96" t="n"/>
      <c r="B92" s="108" t="n"/>
      <c r="C92" s="87" t="inlineStr">
        <is>
          <t>Всего по позиции</t>
        </is>
      </c>
      <c r="D92" s="88" t="n"/>
      <c r="E92" s="88" t="n"/>
      <c r="F92" s="100" t="n"/>
      <c r="G92" s="106" t="n"/>
      <c r="H92" s="106" t="n"/>
      <c r="I92" s="113" t="n"/>
      <c r="J92" s="113" t="n"/>
      <c r="K92" s="113" t="n"/>
      <c r="L92" s="115" t="n">
        <v>449.95</v>
      </c>
      <c r="M92" s="113" t="n"/>
      <c r="N92" s="94" t="n"/>
    </row>
    <row r="93" ht="55.35" customHeight="1">
      <c r="A93" s="87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88" t="n"/>
      <c r="E93" s="88" t="n"/>
      <c r="F93" s="93" t="inlineStr">
        <is>
          <t>100 шт</t>
        </is>
      </c>
      <c r="G93" s="94" t="n">
        <v>0.47</v>
      </c>
      <c r="H93" s="95" t="n">
        <v>1</v>
      </c>
      <c r="I93" s="115" t="n">
        <v>0.47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88" t="n"/>
      <c r="E94" s="88" t="n"/>
      <c r="F94" s="99" t="n"/>
      <c r="G94" s="99" t="n"/>
      <c r="H94" s="99" t="n"/>
      <c r="I94" s="100" t="n"/>
      <c r="J94" s="101" t="n">
        <v>154.16</v>
      </c>
      <c r="K94" s="102" t="n">
        <v>1.2</v>
      </c>
      <c r="L94" s="101" t="n">
        <v>86.95</v>
      </c>
      <c r="M94" s="101" t="n">
        <v>71.26000000000001</v>
      </c>
      <c r="N94" s="103" t="n">
        <v>6196.06</v>
      </c>
    </row>
    <row r="95" ht="19.35" customHeight="1">
      <c r="A95" s="96" t="n"/>
      <c r="B95" s="104" t="n"/>
      <c r="C95" s="98" t="inlineStr">
        <is>
          <t>ЗТ</t>
        </is>
      </c>
      <c r="D95" s="88" t="n"/>
      <c r="E95" s="88" t="n"/>
      <c r="F95" s="105" t="inlineStr">
        <is>
          <t>чел.-ч</t>
        </is>
      </c>
      <c r="G95" s="117" t="n">
        <v>16.4</v>
      </c>
      <c r="H95" s="102" t="n">
        <v>1.2</v>
      </c>
      <c r="I95" s="119" t="n">
        <v>9.249599999999999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88" t="n"/>
      <c r="E96" s="88" t="n"/>
      <c r="F96" s="99" t="n"/>
      <c r="G96" s="106" t="n"/>
      <c r="H96" s="106" t="n"/>
      <c r="I96" s="100" t="n"/>
      <c r="J96" s="101" t="n">
        <v>154.16</v>
      </c>
      <c r="K96" s="100" t="n"/>
      <c r="L96" s="101" t="n">
        <v>86.95</v>
      </c>
      <c r="M96" s="100" t="n"/>
      <c r="N96" s="107" t="n"/>
    </row>
    <row r="97" ht="19.35" customHeight="1">
      <c r="A97" s="96" t="n"/>
      <c r="B97" s="108" t="n"/>
      <c r="C97" s="98" t="inlineStr">
        <is>
          <t>ФОТ</t>
        </is>
      </c>
      <c r="D97" s="88" t="n"/>
      <c r="E97" s="88" t="n"/>
      <c r="F97" s="99" t="n"/>
      <c r="G97" s="106" t="n"/>
      <c r="H97" s="106" t="n"/>
      <c r="I97" s="100" t="n"/>
      <c r="J97" s="100" t="n"/>
      <c r="K97" s="100" t="n"/>
      <c r="L97" s="101" t="n">
        <v>86.95</v>
      </c>
      <c r="M97" s="100" t="n"/>
      <c r="N97" s="103" t="n">
        <v>6196.06</v>
      </c>
    </row>
    <row r="98" ht="42" customHeight="1">
      <c r="A98" s="96" t="n"/>
      <c r="B98" s="109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88" t="n"/>
      <c r="E98" s="88" t="n"/>
      <c r="F98" s="105" t="inlineStr">
        <is>
          <t>%</t>
        </is>
      </c>
      <c r="G98" s="110" t="n">
        <v>89</v>
      </c>
      <c r="H98" s="111" t="n"/>
      <c r="I98" s="110" t="n">
        <v>89</v>
      </c>
      <c r="J98" s="100" t="n"/>
      <c r="K98" s="100" t="n"/>
      <c r="L98" s="101" t="n">
        <v>77.39</v>
      </c>
      <c r="M98" s="100" t="n"/>
      <c r="N98" s="112" t="n">
        <v>5514.49</v>
      </c>
    </row>
    <row r="99" ht="42" customHeight="1">
      <c r="A99" s="96" t="n"/>
      <c r="B99" s="109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88" t="n"/>
      <c r="E99" s="88" t="n"/>
      <c r="F99" s="105" t="inlineStr">
        <is>
          <t>%</t>
        </is>
      </c>
      <c r="G99" s="110" t="n">
        <v>41</v>
      </c>
      <c r="H99" s="111" t="n"/>
      <c r="I99" s="110" t="n">
        <v>41</v>
      </c>
      <c r="J99" s="100" t="n"/>
      <c r="K99" s="100" t="n"/>
      <c r="L99" s="101" t="n">
        <v>35.65</v>
      </c>
      <c r="M99" s="100" t="n"/>
      <c r="N99" s="103" t="n">
        <v>2540.38</v>
      </c>
    </row>
    <row r="100" ht="19.35" customHeight="1">
      <c r="A100" s="96" t="n"/>
      <c r="B100" s="108" t="n"/>
      <c r="C100" s="87" t="inlineStr">
        <is>
          <t>Всего по позиции</t>
        </is>
      </c>
      <c r="D100" s="88" t="n"/>
      <c r="E100" s="88" t="n"/>
      <c r="F100" s="100" t="n"/>
      <c r="G100" s="106" t="n"/>
      <c r="H100" s="106" t="n"/>
      <c r="I100" s="113" t="n"/>
      <c r="J100" s="113" t="n"/>
      <c r="K100" s="113" t="n"/>
      <c r="L100" s="115" t="n">
        <v>199.99</v>
      </c>
      <c r="M100" s="113" t="n"/>
      <c r="N100" s="94" t="n"/>
    </row>
    <row r="101" ht="68.65000000000001" customHeight="1">
      <c r="A101" s="87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88" t="n"/>
      <c r="E101" s="88" t="n"/>
      <c r="F101" s="93" t="inlineStr">
        <is>
          <t>100 шт</t>
        </is>
      </c>
      <c r="G101" s="94" t="n">
        <v>4.82</v>
      </c>
      <c r="H101" s="95" t="n">
        <v>1</v>
      </c>
      <c r="I101" s="115" t="n">
        <v>4.82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88" t="n"/>
      <c r="E102" s="88" t="n"/>
      <c r="F102" s="99" t="n"/>
      <c r="G102" s="99" t="n"/>
      <c r="H102" s="99" t="n"/>
      <c r="I102" s="100" t="n"/>
      <c r="J102" s="101" t="n">
        <v>115.44</v>
      </c>
      <c r="K102" s="102" t="n">
        <v>1.2</v>
      </c>
      <c r="L102" s="101" t="n">
        <v>667.7</v>
      </c>
      <c r="M102" s="101" t="n">
        <v>71.26000000000001</v>
      </c>
      <c r="N102" s="103" t="n">
        <v>47580.3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88" t="n"/>
      <c r="E103" s="88" t="n"/>
      <c r="F103" s="99" t="n"/>
      <c r="G103" s="99" t="n"/>
      <c r="H103" s="99" t="n"/>
      <c r="I103" s="100" t="n"/>
      <c r="J103" s="101" t="n">
        <v>655.4299999999999</v>
      </c>
      <c r="K103" s="102" t="n">
        <v>1.2</v>
      </c>
      <c r="L103" s="103" t="n">
        <v>3791.01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88" t="n"/>
      <c r="E104" s="88" t="n"/>
      <c r="F104" s="99" t="n"/>
      <c r="G104" s="99" t="n"/>
      <c r="H104" s="99" t="n"/>
      <c r="I104" s="100" t="n"/>
      <c r="J104" s="101" t="n">
        <v>114.62</v>
      </c>
      <c r="K104" s="102" t="n">
        <v>1.2</v>
      </c>
      <c r="L104" s="101" t="n">
        <v>662.96</v>
      </c>
      <c r="M104" s="101" t="n">
        <v>71.26000000000001</v>
      </c>
      <c r="N104" s="103" t="n">
        <v>47242.53</v>
      </c>
    </row>
    <row r="105" ht="19.35" customHeight="1">
      <c r="A105" s="96" t="n"/>
      <c r="B105" s="104" t="n"/>
      <c r="C105" s="98" t="inlineStr">
        <is>
          <t>ЗТ</t>
        </is>
      </c>
      <c r="D105" s="88" t="n"/>
      <c r="E105" s="88" t="n"/>
      <c r="F105" s="105" t="inlineStr">
        <is>
          <t>чел.-ч</t>
        </is>
      </c>
      <c r="G105" s="117" t="n">
        <v>14.8</v>
      </c>
      <c r="H105" s="102" t="n">
        <v>1.2</v>
      </c>
      <c r="I105" s="119" t="n">
        <v>85.6032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88" t="n"/>
      <c r="E106" s="88" t="n"/>
      <c r="F106" s="105" t="inlineStr">
        <is>
          <t>чел.-ч</t>
        </is>
      </c>
      <c r="G106" s="101" t="n">
        <v>8.49</v>
      </c>
      <c r="H106" s="102" t="n">
        <v>1.2</v>
      </c>
      <c r="I106" s="116" t="n">
        <v>49.10616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88" t="n"/>
      <c r="E107" s="88" t="n"/>
      <c r="F107" s="99" t="n"/>
      <c r="G107" s="106" t="n"/>
      <c r="H107" s="106" t="n"/>
      <c r="I107" s="100" t="n"/>
      <c r="J107" s="101" t="n">
        <v>770.87</v>
      </c>
      <c r="K107" s="100" t="n"/>
      <c r="L107" s="103" t="n">
        <v>4458.71</v>
      </c>
      <c r="M107" s="100" t="n"/>
      <c r="N107" s="107" t="n"/>
    </row>
    <row r="108" ht="19.35" customHeight="1">
      <c r="A108" s="96" t="n"/>
      <c r="B108" s="108" t="n"/>
      <c r="C108" s="98" t="inlineStr">
        <is>
          <t>ФОТ</t>
        </is>
      </c>
      <c r="D108" s="88" t="n"/>
      <c r="E108" s="88" t="n"/>
      <c r="F108" s="99" t="n"/>
      <c r="G108" s="106" t="n"/>
      <c r="H108" s="106" t="n"/>
      <c r="I108" s="100" t="n"/>
      <c r="J108" s="100" t="n"/>
      <c r="K108" s="100" t="n"/>
      <c r="L108" s="103" t="n">
        <v>1330.66</v>
      </c>
      <c r="M108" s="100" t="n"/>
      <c r="N108" s="103" t="n">
        <v>94822.83</v>
      </c>
    </row>
    <row r="109" ht="42" customHeight="1">
      <c r="A109" s="96" t="n"/>
      <c r="B109" s="109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88" t="n"/>
      <c r="E109" s="88" t="n"/>
      <c r="F109" s="105" t="inlineStr">
        <is>
          <t>%</t>
        </is>
      </c>
      <c r="G109" s="110" t="n">
        <v>89</v>
      </c>
      <c r="H109" s="111" t="n"/>
      <c r="I109" s="110" t="n">
        <v>89</v>
      </c>
      <c r="J109" s="100" t="n"/>
      <c r="K109" s="100" t="n"/>
      <c r="L109" s="103" t="n">
        <v>1184.29</v>
      </c>
      <c r="M109" s="100" t="n"/>
      <c r="N109" s="112" t="n">
        <v>84392.32000000001</v>
      </c>
    </row>
    <row r="110" ht="42" customHeight="1">
      <c r="A110" s="96" t="n"/>
      <c r="B110" s="109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88" t="n"/>
      <c r="E110" s="88" t="n"/>
      <c r="F110" s="105" t="inlineStr">
        <is>
          <t>%</t>
        </is>
      </c>
      <c r="G110" s="110" t="n">
        <v>41</v>
      </c>
      <c r="H110" s="111" t="n"/>
      <c r="I110" s="110" t="n">
        <v>41</v>
      </c>
      <c r="J110" s="100" t="n"/>
      <c r="K110" s="100" t="n"/>
      <c r="L110" s="101" t="n">
        <v>545.5700000000001</v>
      </c>
      <c r="M110" s="100" t="n"/>
      <c r="N110" s="103" t="n">
        <v>38877.36</v>
      </c>
    </row>
    <row r="111" ht="19.35" customHeight="1">
      <c r="A111" s="96" t="n"/>
      <c r="B111" s="108" t="n"/>
      <c r="C111" s="87" t="inlineStr">
        <is>
          <t>Всего по позиции</t>
        </is>
      </c>
      <c r="D111" s="88" t="n"/>
      <c r="E111" s="88" t="n"/>
      <c r="F111" s="100" t="n"/>
      <c r="G111" s="106" t="n"/>
      <c r="H111" s="106" t="n"/>
      <c r="I111" s="113" t="n"/>
      <c r="J111" s="113" t="n"/>
      <c r="K111" s="113" t="n"/>
      <c r="L111" s="114" t="n">
        <v>6188.57</v>
      </c>
      <c r="M111" s="113" t="n"/>
      <c r="N111" s="94" t="n"/>
    </row>
    <row r="112" ht="55.35" customHeight="1">
      <c r="A112" s="87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88" t="n"/>
      <c r="E112" s="88" t="n"/>
      <c r="F112" s="93" t="inlineStr">
        <is>
          <t>100 шт</t>
        </is>
      </c>
      <c r="G112" s="94" t="n">
        <v>4.82</v>
      </c>
      <c r="H112" s="95" t="n">
        <v>1</v>
      </c>
      <c r="I112" s="115" t="n">
        <v>4.82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88" t="n"/>
      <c r="E113" s="88" t="n"/>
      <c r="F113" s="99" t="n"/>
      <c r="G113" s="99" t="n"/>
      <c r="H113" s="99" t="n"/>
      <c r="I113" s="100" t="n"/>
      <c r="J113" s="101" t="n">
        <v>28.94</v>
      </c>
      <c r="K113" s="102" t="n">
        <v>1.2</v>
      </c>
      <c r="L113" s="101" t="n">
        <v>167.39</v>
      </c>
      <c r="M113" s="101" t="n">
        <v>71.26000000000001</v>
      </c>
      <c r="N113" s="103" t="n">
        <v>11928.21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88" t="n"/>
      <c r="E114" s="88" t="n"/>
      <c r="F114" s="99" t="n"/>
      <c r="G114" s="99" t="n"/>
      <c r="H114" s="99" t="n"/>
      <c r="I114" s="100" t="n"/>
      <c r="J114" s="101" t="n">
        <v>163.66</v>
      </c>
      <c r="K114" s="102" t="n">
        <v>1.2</v>
      </c>
      <c r="L114" s="101" t="n">
        <v>946.61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88" t="n"/>
      <c r="E115" s="88" t="n"/>
      <c r="F115" s="99" t="n"/>
      <c r="G115" s="99" t="n"/>
      <c r="H115" s="99" t="n"/>
      <c r="I115" s="100" t="n"/>
      <c r="J115" s="101" t="n">
        <v>28.62</v>
      </c>
      <c r="K115" s="102" t="n">
        <v>1.2</v>
      </c>
      <c r="L115" s="101" t="n">
        <v>165.54</v>
      </c>
      <c r="M115" s="101" t="n">
        <v>71.26000000000001</v>
      </c>
      <c r="N115" s="103" t="n">
        <v>11796.38</v>
      </c>
    </row>
    <row r="116" ht="19.35" customHeight="1">
      <c r="A116" s="96" t="n"/>
      <c r="B116" s="104" t="n"/>
      <c r="C116" s="98" t="inlineStr">
        <is>
          <t>ЗТ</t>
        </is>
      </c>
      <c r="D116" s="88" t="n"/>
      <c r="E116" s="88" t="n"/>
      <c r="F116" s="105" t="inlineStr">
        <is>
          <t>чел.-ч</t>
        </is>
      </c>
      <c r="G116" s="101" t="n">
        <v>3.71</v>
      </c>
      <c r="H116" s="102" t="n">
        <v>1.2</v>
      </c>
      <c r="I116" s="116" t="n">
        <v>21.45864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88" t="n"/>
      <c r="E117" s="88" t="n"/>
      <c r="F117" s="105" t="inlineStr">
        <is>
          <t>чел.-ч</t>
        </is>
      </c>
      <c r="G117" s="101" t="n">
        <v>2.12</v>
      </c>
      <c r="H117" s="102" t="n">
        <v>1.2</v>
      </c>
      <c r="I117" s="116" t="n">
        <v>12.26208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88" t="n"/>
      <c r="E118" s="88" t="n"/>
      <c r="F118" s="99" t="n"/>
      <c r="G118" s="106" t="n"/>
      <c r="H118" s="106" t="n"/>
      <c r="I118" s="100" t="n"/>
      <c r="J118" s="101" t="n">
        <v>192.6</v>
      </c>
      <c r="K118" s="100" t="n"/>
      <c r="L118" s="103" t="n">
        <v>1114</v>
      </c>
      <c r="M118" s="100" t="n"/>
      <c r="N118" s="107" t="n"/>
    </row>
    <row r="119" ht="19.35" customHeight="1">
      <c r="A119" s="96" t="n"/>
      <c r="B119" s="108" t="n"/>
      <c r="C119" s="98" t="inlineStr">
        <is>
          <t>ФОТ</t>
        </is>
      </c>
      <c r="D119" s="88" t="n"/>
      <c r="E119" s="88" t="n"/>
      <c r="F119" s="99" t="n"/>
      <c r="G119" s="106" t="n"/>
      <c r="H119" s="106" t="n"/>
      <c r="I119" s="100" t="n"/>
      <c r="J119" s="100" t="n"/>
      <c r="K119" s="100" t="n"/>
      <c r="L119" s="101" t="n">
        <v>332.93</v>
      </c>
      <c r="M119" s="100" t="n"/>
      <c r="N119" s="103" t="n">
        <v>23724.59</v>
      </c>
    </row>
    <row r="120" ht="42" customHeight="1">
      <c r="A120" s="96" t="n"/>
      <c r="B120" s="109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88" t="n"/>
      <c r="E120" s="88" t="n"/>
      <c r="F120" s="105" t="inlineStr">
        <is>
          <t>%</t>
        </is>
      </c>
      <c r="G120" s="110" t="n">
        <v>89</v>
      </c>
      <c r="H120" s="111" t="n"/>
      <c r="I120" s="110" t="n">
        <v>89</v>
      </c>
      <c r="J120" s="100" t="n"/>
      <c r="K120" s="100" t="n"/>
      <c r="L120" s="101" t="n">
        <v>296.31</v>
      </c>
      <c r="M120" s="100" t="n"/>
      <c r="N120" s="112" t="n">
        <v>21114.89</v>
      </c>
    </row>
    <row r="121" ht="42" customHeight="1">
      <c r="A121" s="96" t="n"/>
      <c r="B121" s="109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88" t="n"/>
      <c r="E121" s="88" t="n"/>
      <c r="F121" s="105" t="inlineStr">
        <is>
          <t>%</t>
        </is>
      </c>
      <c r="G121" s="110" t="n">
        <v>41</v>
      </c>
      <c r="H121" s="111" t="n"/>
      <c r="I121" s="110" t="n">
        <v>41</v>
      </c>
      <c r="J121" s="100" t="n"/>
      <c r="K121" s="100" t="n"/>
      <c r="L121" s="101" t="n">
        <v>136.5</v>
      </c>
      <c r="M121" s="100" t="n"/>
      <c r="N121" s="103" t="n">
        <v>9727.08</v>
      </c>
    </row>
    <row r="122" ht="19.35" customHeight="1">
      <c r="A122" s="96" t="n"/>
      <c r="B122" s="108" t="n"/>
      <c r="C122" s="87" t="inlineStr">
        <is>
          <t>Всего по позиции</t>
        </is>
      </c>
      <c r="D122" s="88" t="n"/>
      <c r="E122" s="88" t="n"/>
      <c r="F122" s="100" t="n"/>
      <c r="G122" s="106" t="n"/>
      <c r="H122" s="106" t="n"/>
      <c r="I122" s="113" t="n"/>
      <c r="J122" s="113" t="n"/>
      <c r="K122" s="113" t="n"/>
      <c r="L122" s="114" t="n">
        <v>1546.81</v>
      </c>
      <c r="M122" s="113" t="n"/>
      <c r="N122" s="94" t="n"/>
    </row>
    <row r="123" ht="68.65000000000001" customHeight="1">
      <c r="A123" s="87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88" t="n"/>
      <c r="E123" s="88" t="n"/>
      <c r="F123" s="93" t="inlineStr">
        <is>
          <t>100 шт</t>
        </is>
      </c>
      <c r="G123" s="94" t="n">
        <v>2.41</v>
      </c>
      <c r="H123" s="95" t="n">
        <v>1</v>
      </c>
      <c r="I123" s="115" t="n">
        <v>2.41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88" t="n"/>
      <c r="E124" s="88" t="n"/>
      <c r="F124" s="99" t="n"/>
      <c r="G124" s="99" t="n"/>
      <c r="H124" s="99" t="n"/>
      <c r="I124" s="100" t="n"/>
      <c r="J124" s="101" t="n">
        <v>201.24</v>
      </c>
      <c r="K124" s="102" t="n">
        <v>1.2</v>
      </c>
      <c r="L124" s="101" t="n">
        <v>581.99</v>
      </c>
      <c r="M124" s="101" t="n">
        <v>71.26000000000001</v>
      </c>
      <c r="N124" s="103" t="n">
        <v>41472.61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88" t="n"/>
      <c r="E125" s="88" t="n"/>
      <c r="F125" s="99" t="n"/>
      <c r="G125" s="99" t="n"/>
      <c r="H125" s="99" t="n"/>
      <c r="I125" s="100" t="n"/>
      <c r="J125" s="103" t="n">
        <v>1142.56</v>
      </c>
      <c r="K125" s="102" t="n">
        <v>1.2</v>
      </c>
      <c r="L125" s="103" t="n">
        <v>3304.28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88" t="n"/>
      <c r="E126" s="88" t="n"/>
      <c r="F126" s="99" t="n"/>
      <c r="G126" s="99" t="n"/>
      <c r="H126" s="99" t="n"/>
      <c r="I126" s="100" t="n"/>
      <c r="J126" s="101" t="n">
        <v>199.8</v>
      </c>
      <c r="K126" s="102" t="n">
        <v>1.2</v>
      </c>
      <c r="L126" s="101" t="n">
        <v>577.8200000000001</v>
      </c>
      <c r="M126" s="101" t="n">
        <v>71.26000000000001</v>
      </c>
      <c r="N126" s="103" t="n">
        <v>41175.45</v>
      </c>
    </row>
    <row r="127" ht="19.35" customHeight="1">
      <c r="A127" s="96" t="n"/>
      <c r="B127" s="104" t="n"/>
      <c r="C127" s="98" t="inlineStr">
        <is>
          <t>ЗТ</t>
        </is>
      </c>
      <c r="D127" s="88" t="n"/>
      <c r="E127" s="88" t="n"/>
      <c r="F127" s="105" t="inlineStr">
        <is>
          <t>чел.-ч</t>
        </is>
      </c>
      <c r="G127" s="117" t="n">
        <v>25.8</v>
      </c>
      <c r="H127" s="102" t="n">
        <v>1.2</v>
      </c>
      <c r="I127" s="119" t="n">
        <v>74.61360000000001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88" t="n"/>
      <c r="E128" s="88" t="n"/>
      <c r="F128" s="105" t="inlineStr">
        <is>
          <t>чел.-ч</t>
        </is>
      </c>
      <c r="G128" s="117" t="n">
        <v>14.8</v>
      </c>
      <c r="H128" s="102" t="n">
        <v>1.2</v>
      </c>
      <c r="I128" s="119" t="n">
        <v>42.8016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88" t="n"/>
      <c r="E129" s="88" t="n"/>
      <c r="F129" s="99" t="n"/>
      <c r="G129" s="106" t="n"/>
      <c r="H129" s="106" t="n"/>
      <c r="I129" s="100" t="n"/>
      <c r="J129" s="103" t="n">
        <v>1343.8</v>
      </c>
      <c r="K129" s="100" t="n"/>
      <c r="L129" s="103" t="n">
        <v>3886.27</v>
      </c>
      <c r="M129" s="100" t="n"/>
      <c r="N129" s="107" t="n"/>
    </row>
    <row r="130" ht="19.35" customHeight="1">
      <c r="A130" s="96" t="n"/>
      <c r="B130" s="108" t="n"/>
      <c r="C130" s="98" t="inlineStr">
        <is>
          <t>ФОТ</t>
        </is>
      </c>
      <c r="D130" s="88" t="n"/>
      <c r="E130" s="88" t="n"/>
      <c r="F130" s="99" t="n"/>
      <c r="G130" s="106" t="n"/>
      <c r="H130" s="106" t="n"/>
      <c r="I130" s="100" t="n"/>
      <c r="J130" s="100" t="n"/>
      <c r="K130" s="100" t="n"/>
      <c r="L130" s="103" t="n">
        <v>1159.81</v>
      </c>
      <c r="M130" s="100" t="n"/>
      <c r="N130" s="103" t="n">
        <v>82648.06</v>
      </c>
    </row>
    <row r="131" ht="42" customHeight="1">
      <c r="A131" s="96" t="n"/>
      <c r="B131" s="109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88" t="n"/>
      <c r="E131" s="88" t="n"/>
      <c r="F131" s="105" t="inlineStr">
        <is>
          <t>%</t>
        </is>
      </c>
      <c r="G131" s="110" t="n">
        <v>89</v>
      </c>
      <c r="H131" s="111" t="n"/>
      <c r="I131" s="110" t="n">
        <v>89</v>
      </c>
      <c r="J131" s="100" t="n"/>
      <c r="K131" s="100" t="n"/>
      <c r="L131" s="103" t="n">
        <v>1032.23</v>
      </c>
      <c r="M131" s="100" t="n"/>
      <c r="N131" s="112" t="n">
        <v>73556.77</v>
      </c>
    </row>
    <row r="132" ht="42" customHeight="1">
      <c r="A132" s="96" t="n"/>
      <c r="B132" s="109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88" t="n"/>
      <c r="E132" s="88" t="n"/>
      <c r="F132" s="105" t="inlineStr">
        <is>
          <t>%</t>
        </is>
      </c>
      <c r="G132" s="110" t="n">
        <v>41</v>
      </c>
      <c r="H132" s="111" t="n"/>
      <c r="I132" s="110" t="n">
        <v>41</v>
      </c>
      <c r="J132" s="100" t="n"/>
      <c r="K132" s="100" t="n"/>
      <c r="L132" s="101" t="n">
        <v>475.52</v>
      </c>
      <c r="M132" s="100" t="n"/>
      <c r="N132" s="103" t="n">
        <v>33885.7</v>
      </c>
    </row>
    <row r="133" ht="19.35" customHeight="1">
      <c r="A133" s="96" t="n"/>
      <c r="B133" s="108" t="n"/>
      <c r="C133" s="87" t="inlineStr">
        <is>
          <t>Всего по позиции</t>
        </is>
      </c>
      <c r="D133" s="88" t="n"/>
      <c r="E133" s="88" t="n"/>
      <c r="F133" s="100" t="n"/>
      <c r="G133" s="106" t="n"/>
      <c r="H133" s="106" t="n"/>
      <c r="I133" s="113" t="n"/>
      <c r="J133" s="113" t="n"/>
      <c r="K133" s="113" t="n"/>
      <c r="L133" s="114" t="n">
        <v>5394.02</v>
      </c>
      <c r="M133" s="113" t="n"/>
      <c r="N133" s="94" t="n"/>
    </row>
    <row r="134" ht="55.35" customHeight="1">
      <c r="A134" s="87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88" t="n"/>
      <c r="E134" s="88" t="n"/>
      <c r="F134" s="93" t="inlineStr">
        <is>
          <t>100 шт</t>
        </is>
      </c>
      <c r="G134" s="94" t="n">
        <v>2.41</v>
      </c>
      <c r="H134" s="95" t="n">
        <v>1</v>
      </c>
      <c r="I134" s="115" t="n">
        <v>2.41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88" t="n"/>
      <c r="E135" s="88" t="n"/>
      <c r="F135" s="99" t="n"/>
      <c r="G135" s="99" t="n"/>
      <c r="H135" s="99" t="n"/>
      <c r="I135" s="100" t="n"/>
      <c r="J135" s="101" t="n">
        <v>58.34</v>
      </c>
      <c r="K135" s="102" t="n">
        <v>1.2</v>
      </c>
      <c r="L135" s="101" t="n">
        <v>168.72</v>
      </c>
      <c r="M135" s="101" t="n">
        <v>71.26000000000001</v>
      </c>
      <c r="N135" s="103" t="n">
        <v>12022.99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88" t="n"/>
      <c r="E136" s="88" t="n"/>
      <c r="F136" s="99" t="n"/>
      <c r="G136" s="99" t="n"/>
      <c r="H136" s="99" t="n"/>
      <c r="I136" s="100" t="n"/>
      <c r="J136" s="101" t="n">
        <v>330.42</v>
      </c>
      <c r="K136" s="102" t="n">
        <v>1.2</v>
      </c>
      <c r="L136" s="101" t="n">
        <v>955.5700000000001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88" t="n"/>
      <c r="E137" s="88" t="n"/>
      <c r="F137" s="99" t="n"/>
      <c r="G137" s="99" t="n"/>
      <c r="H137" s="99" t="n"/>
      <c r="I137" s="100" t="n"/>
      <c r="J137" s="101" t="n">
        <v>57.78</v>
      </c>
      <c r="K137" s="102" t="n">
        <v>1.2</v>
      </c>
      <c r="L137" s="101" t="n">
        <v>167.1</v>
      </c>
      <c r="M137" s="101" t="n">
        <v>71.26000000000001</v>
      </c>
      <c r="N137" s="103" t="n">
        <v>11907.55</v>
      </c>
    </row>
    <row r="138" ht="19.35" customHeight="1">
      <c r="A138" s="96" t="n"/>
      <c r="B138" s="104" t="n"/>
      <c r="C138" s="98" t="inlineStr">
        <is>
          <t>ЗТ</t>
        </is>
      </c>
      <c r="D138" s="88" t="n"/>
      <c r="E138" s="88" t="n"/>
      <c r="F138" s="105" t="inlineStr">
        <is>
          <t>чел.-ч</t>
        </is>
      </c>
      <c r="G138" s="101" t="n">
        <v>7.48</v>
      </c>
      <c r="H138" s="102" t="n">
        <v>1.2</v>
      </c>
      <c r="I138" s="116" t="n">
        <v>21.63216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88" t="n"/>
      <c r="E139" s="88" t="n"/>
      <c r="F139" s="105" t="inlineStr">
        <is>
          <t>чел.-ч</t>
        </is>
      </c>
      <c r="G139" s="101" t="n">
        <v>4.28</v>
      </c>
      <c r="H139" s="102" t="n">
        <v>1.2</v>
      </c>
      <c r="I139" s="116" t="n">
        <v>12.37776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88" t="n"/>
      <c r="E140" s="88" t="n"/>
      <c r="F140" s="99" t="n"/>
      <c r="G140" s="106" t="n"/>
      <c r="H140" s="106" t="n"/>
      <c r="I140" s="100" t="n"/>
      <c r="J140" s="101" t="n">
        <v>388.76</v>
      </c>
      <c r="K140" s="100" t="n"/>
      <c r="L140" s="103" t="n">
        <v>1124.29</v>
      </c>
      <c r="M140" s="100" t="n"/>
      <c r="N140" s="107" t="n"/>
    </row>
    <row r="141" ht="19.35" customHeight="1">
      <c r="A141" s="96" t="n"/>
      <c r="B141" s="108" t="n"/>
      <c r="C141" s="98" t="inlineStr">
        <is>
          <t>ФОТ</t>
        </is>
      </c>
      <c r="D141" s="88" t="n"/>
      <c r="E141" s="88" t="n"/>
      <c r="F141" s="99" t="n"/>
      <c r="G141" s="106" t="n"/>
      <c r="H141" s="106" t="n"/>
      <c r="I141" s="100" t="n"/>
      <c r="J141" s="100" t="n"/>
      <c r="K141" s="100" t="n"/>
      <c r="L141" s="101" t="n">
        <v>335.82</v>
      </c>
      <c r="M141" s="100" t="n"/>
      <c r="N141" s="103" t="n">
        <v>23930.54</v>
      </c>
    </row>
    <row r="142" ht="42" customHeight="1">
      <c r="A142" s="96" t="n"/>
      <c r="B142" s="109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88" t="n"/>
      <c r="E142" s="88" t="n"/>
      <c r="F142" s="105" t="inlineStr">
        <is>
          <t>%</t>
        </is>
      </c>
      <c r="G142" s="110" t="n">
        <v>89</v>
      </c>
      <c r="H142" s="111" t="n"/>
      <c r="I142" s="110" t="n">
        <v>89</v>
      </c>
      <c r="J142" s="100" t="n"/>
      <c r="K142" s="100" t="n"/>
      <c r="L142" s="101" t="n">
        <v>298.88</v>
      </c>
      <c r="M142" s="100" t="n"/>
      <c r="N142" s="112" t="n">
        <v>21298.18</v>
      </c>
    </row>
    <row r="143" ht="42" customHeight="1">
      <c r="A143" s="96" t="n"/>
      <c r="B143" s="109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88" t="n"/>
      <c r="E143" s="88" t="n"/>
      <c r="F143" s="105" t="inlineStr">
        <is>
          <t>%</t>
        </is>
      </c>
      <c r="G143" s="110" t="n">
        <v>41</v>
      </c>
      <c r="H143" s="111" t="n"/>
      <c r="I143" s="110" t="n">
        <v>41</v>
      </c>
      <c r="J143" s="100" t="n"/>
      <c r="K143" s="100" t="n"/>
      <c r="L143" s="101" t="n">
        <v>137.69</v>
      </c>
      <c r="M143" s="100" t="n"/>
      <c r="N143" s="103" t="n">
        <v>9811.52</v>
      </c>
    </row>
    <row r="144" ht="19.35" customHeight="1">
      <c r="A144" s="96" t="n"/>
      <c r="B144" s="108" t="n"/>
      <c r="C144" s="87" t="inlineStr">
        <is>
          <t>Всего по позиции</t>
        </is>
      </c>
      <c r="D144" s="88" t="n"/>
      <c r="E144" s="88" t="n"/>
      <c r="F144" s="100" t="n"/>
      <c r="G144" s="106" t="n"/>
      <c r="H144" s="106" t="n"/>
      <c r="I144" s="113" t="n"/>
      <c r="J144" s="113" t="n"/>
      <c r="K144" s="113" t="n"/>
      <c r="L144" s="114" t="n">
        <v>1560.86</v>
      </c>
      <c r="M144" s="113" t="n"/>
      <c r="N144" s="94" t="n"/>
    </row>
    <row r="145" ht="68.65000000000001" customHeight="1">
      <c r="A145" s="87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88" t="n"/>
      <c r="E145" s="88" t="n"/>
      <c r="F145" s="93" t="inlineStr">
        <is>
          <t>100 шт</t>
        </is>
      </c>
      <c r="G145" s="94" t="n">
        <v>0.8</v>
      </c>
      <c r="H145" s="95" t="n">
        <v>1</v>
      </c>
      <c r="I145" s="150" t="n">
        <v>0.8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88" t="n"/>
      <c r="E146" s="88" t="n"/>
      <c r="F146" s="99" t="n"/>
      <c r="G146" s="99" t="n"/>
      <c r="H146" s="99" t="n"/>
      <c r="I146" s="100" t="n"/>
      <c r="J146" s="101" t="n">
        <v>326.82</v>
      </c>
      <c r="K146" s="102" t="n">
        <v>1.2</v>
      </c>
      <c r="L146" s="101" t="n">
        <v>313.75</v>
      </c>
      <c r="M146" s="101" t="n">
        <v>71.26000000000001</v>
      </c>
      <c r="N146" s="103" t="n">
        <v>22357.83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88" t="n"/>
      <c r="E147" s="88" t="n"/>
      <c r="F147" s="99" t="n"/>
      <c r="G147" s="99" t="n"/>
      <c r="H147" s="99" t="n"/>
      <c r="I147" s="100" t="n"/>
      <c r="J147" s="103" t="n">
        <v>1852.8</v>
      </c>
      <c r="K147" s="102" t="n">
        <v>1.2</v>
      </c>
      <c r="L147" s="103" t="n">
        <v>1778.69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88" t="n"/>
      <c r="E148" s="88" t="n"/>
      <c r="F148" s="99" t="n"/>
      <c r="G148" s="99" t="n"/>
      <c r="H148" s="99" t="n"/>
      <c r="I148" s="100" t="n"/>
      <c r="J148" s="101" t="n">
        <v>324</v>
      </c>
      <c r="K148" s="102" t="n">
        <v>1.2</v>
      </c>
      <c r="L148" s="101" t="n">
        <v>311.04</v>
      </c>
      <c r="M148" s="101" t="n">
        <v>71.26000000000001</v>
      </c>
      <c r="N148" s="103" t="n">
        <v>22164.71</v>
      </c>
    </row>
    <row r="149" ht="19.35" customHeight="1">
      <c r="A149" s="96" t="n"/>
      <c r="B149" s="104" t="n"/>
      <c r="C149" s="98" t="inlineStr">
        <is>
          <t>ЗТ</t>
        </is>
      </c>
      <c r="D149" s="88" t="n"/>
      <c r="E149" s="88" t="n"/>
      <c r="F149" s="105" t="inlineStr">
        <is>
          <t>чел.-ч</t>
        </is>
      </c>
      <c r="G149" s="117" t="n">
        <v>41.9</v>
      </c>
      <c r="H149" s="102" t="n">
        <v>1.2</v>
      </c>
      <c r="I149" s="118" t="n">
        <v>40.224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88" t="n"/>
      <c r="E150" s="88" t="n"/>
      <c r="F150" s="105" t="inlineStr">
        <is>
          <t>чел.-ч</t>
        </is>
      </c>
      <c r="G150" s="120" t="n">
        <v>24</v>
      </c>
      <c r="H150" s="102" t="n">
        <v>1.2</v>
      </c>
      <c r="I150" s="101" t="n">
        <v>23.04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88" t="n"/>
      <c r="E151" s="88" t="n"/>
      <c r="F151" s="99" t="n"/>
      <c r="G151" s="106" t="n"/>
      <c r="H151" s="106" t="n"/>
      <c r="I151" s="100" t="n"/>
      <c r="J151" s="103" t="n">
        <v>2179.62</v>
      </c>
      <c r="K151" s="100" t="n"/>
      <c r="L151" s="103" t="n">
        <v>2092.44</v>
      </c>
      <c r="M151" s="100" t="n"/>
      <c r="N151" s="107" t="n"/>
    </row>
    <row r="152" ht="19.35" customHeight="1">
      <c r="A152" s="96" t="n"/>
      <c r="B152" s="108" t="n"/>
      <c r="C152" s="98" t="inlineStr">
        <is>
          <t>ФОТ</t>
        </is>
      </c>
      <c r="D152" s="88" t="n"/>
      <c r="E152" s="88" t="n"/>
      <c r="F152" s="99" t="n"/>
      <c r="G152" s="106" t="n"/>
      <c r="H152" s="106" t="n"/>
      <c r="I152" s="100" t="n"/>
      <c r="J152" s="100" t="n"/>
      <c r="K152" s="100" t="n"/>
      <c r="L152" s="101" t="n">
        <v>624.79</v>
      </c>
      <c r="M152" s="100" t="n"/>
      <c r="N152" s="103" t="n">
        <v>44522.54</v>
      </c>
    </row>
    <row r="153" ht="42" customHeight="1">
      <c r="A153" s="96" t="n"/>
      <c r="B153" s="109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88" t="n"/>
      <c r="E153" s="88" t="n"/>
      <c r="F153" s="105" t="inlineStr">
        <is>
          <t>%</t>
        </is>
      </c>
      <c r="G153" s="110" t="n">
        <v>89</v>
      </c>
      <c r="H153" s="111" t="n"/>
      <c r="I153" s="110" t="n">
        <v>89</v>
      </c>
      <c r="J153" s="100" t="n"/>
      <c r="K153" s="100" t="n"/>
      <c r="L153" s="101" t="n">
        <v>556.0599999999999</v>
      </c>
      <c r="M153" s="100" t="n"/>
      <c r="N153" s="112" t="n">
        <v>39625.06</v>
      </c>
    </row>
    <row r="154" ht="42" customHeight="1">
      <c r="A154" s="96" t="n"/>
      <c r="B154" s="109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88" t="n"/>
      <c r="E154" s="88" t="n"/>
      <c r="F154" s="105" t="inlineStr">
        <is>
          <t>%</t>
        </is>
      </c>
      <c r="G154" s="110" t="n">
        <v>41</v>
      </c>
      <c r="H154" s="111" t="n"/>
      <c r="I154" s="110" t="n">
        <v>41</v>
      </c>
      <c r="J154" s="100" t="n"/>
      <c r="K154" s="100" t="n"/>
      <c r="L154" s="101" t="n">
        <v>256.16</v>
      </c>
      <c r="M154" s="100" t="n"/>
      <c r="N154" s="103" t="n">
        <v>18254.24</v>
      </c>
    </row>
    <row r="155" ht="19.35" customHeight="1">
      <c r="A155" s="96" t="n"/>
      <c r="B155" s="108" t="n"/>
      <c r="C155" s="87" t="inlineStr">
        <is>
          <t>Всего по позиции</t>
        </is>
      </c>
      <c r="D155" s="88" t="n"/>
      <c r="E155" s="88" t="n"/>
      <c r="F155" s="100" t="n"/>
      <c r="G155" s="106" t="n"/>
      <c r="H155" s="106" t="n"/>
      <c r="I155" s="113" t="n"/>
      <c r="J155" s="113" t="n"/>
      <c r="K155" s="113" t="n"/>
      <c r="L155" s="114" t="n">
        <v>2904.66</v>
      </c>
      <c r="M155" s="113" t="n"/>
      <c r="N155" s="94" t="n"/>
    </row>
    <row r="156" ht="55.35" customHeight="1">
      <c r="A156" s="87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88" t="n"/>
      <c r="E156" s="88" t="n"/>
      <c r="F156" s="93" t="inlineStr">
        <is>
          <t>100 шт</t>
        </is>
      </c>
      <c r="G156" s="94" t="n">
        <v>0.8</v>
      </c>
      <c r="H156" s="95" t="n">
        <v>1</v>
      </c>
      <c r="I156" s="150" t="n">
        <v>0.8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88" t="n"/>
      <c r="E157" s="88" t="n"/>
      <c r="F157" s="99" t="n"/>
      <c r="G157" s="99" t="n"/>
      <c r="H157" s="99" t="n"/>
      <c r="I157" s="100" t="n"/>
      <c r="J157" s="101" t="n">
        <v>93.59999999999999</v>
      </c>
      <c r="K157" s="102" t="n">
        <v>1.2</v>
      </c>
      <c r="L157" s="101" t="n">
        <v>89.86</v>
      </c>
      <c r="M157" s="101" t="n">
        <v>71.26000000000001</v>
      </c>
      <c r="N157" s="103" t="n">
        <v>6403.42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88" t="n"/>
      <c r="E158" s="88" t="n"/>
      <c r="F158" s="99" t="n"/>
      <c r="G158" s="99" t="n"/>
      <c r="H158" s="99" t="n"/>
      <c r="I158" s="100" t="n"/>
      <c r="J158" s="101" t="n">
        <v>531.14</v>
      </c>
      <c r="K158" s="102" t="n">
        <v>1.2</v>
      </c>
      <c r="L158" s="101" t="n">
        <v>509.89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88" t="n"/>
      <c r="E159" s="88" t="n"/>
      <c r="F159" s="99" t="n"/>
      <c r="G159" s="99" t="n"/>
      <c r="H159" s="99" t="n"/>
      <c r="I159" s="100" t="n"/>
      <c r="J159" s="101" t="n">
        <v>92.88</v>
      </c>
      <c r="K159" s="102" t="n">
        <v>1.2</v>
      </c>
      <c r="L159" s="101" t="n">
        <v>89.16</v>
      </c>
      <c r="M159" s="101" t="n">
        <v>71.26000000000001</v>
      </c>
      <c r="N159" s="103" t="n">
        <v>6353.54</v>
      </c>
    </row>
    <row r="160" ht="19.35" customHeight="1">
      <c r="A160" s="96" t="n"/>
      <c r="B160" s="104" t="n"/>
      <c r="C160" s="98" t="inlineStr">
        <is>
          <t>ЗТ</t>
        </is>
      </c>
      <c r="D160" s="88" t="n"/>
      <c r="E160" s="88" t="n"/>
      <c r="F160" s="105" t="inlineStr">
        <is>
          <t>чел.-ч</t>
        </is>
      </c>
      <c r="G160" s="120" t="n">
        <v>12</v>
      </c>
      <c r="H160" s="102" t="n">
        <v>1.2</v>
      </c>
      <c r="I160" s="101" t="n">
        <v>11.52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88" t="n"/>
      <c r="E161" s="88" t="n"/>
      <c r="F161" s="105" t="inlineStr">
        <is>
          <t>чел.-ч</t>
        </is>
      </c>
      <c r="G161" s="101" t="n">
        <v>6.88</v>
      </c>
      <c r="H161" s="102" t="n">
        <v>1.2</v>
      </c>
      <c r="I161" s="119" t="n">
        <v>6.6048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88" t="n"/>
      <c r="E162" s="88" t="n"/>
      <c r="F162" s="99" t="n"/>
      <c r="G162" s="106" t="n"/>
      <c r="H162" s="106" t="n"/>
      <c r="I162" s="100" t="n"/>
      <c r="J162" s="101" t="n">
        <v>624.74</v>
      </c>
      <c r="K162" s="100" t="n"/>
      <c r="L162" s="101" t="n">
        <v>599.75</v>
      </c>
      <c r="M162" s="100" t="n"/>
      <c r="N162" s="107" t="n"/>
    </row>
    <row r="163" ht="19.35" customHeight="1">
      <c r="A163" s="96" t="n"/>
      <c r="B163" s="108" t="n"/>
      <c r="C163" s="98" t="inlineStr">
        <is>
          <t>ФОТ</t>
        </is>
      </c>
      <c r="D163" s="88" t="n"/>
      <c r="E163" s="88" t="n"/>
      <c r="F163" s="99" t="n"/>
      <c r="G163" s="106" t="n"/>
      <c r="H163" s="106" t="n"/>
      <c r="I163" s="100" t="n"/>
      <c r="J163" s="100" t="n"/>
      <c r="K163" s="100" t="n"/>
      <c r="L163" s="101" t="n">
        <v>179.02</v>
      </c>
      <c r="M163" s="100" t="n"/>
      <c r="N163" s="103" t="n">
        <v>12756.96</v>
      </c>
    </row>
    <row r="164" ht="42" customHeight="1">
      <c r="A164" s="96" t="n"/>
      <c r="B164" s="109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88" t="n"/>
      <c r="E164" s="88" t="n"/>
      <c r="F164" s="105" t="inlineStr">
        <is>
          <t>%</t>
        </is>
      </c>
      <c r="G164" s="110" t="n">
        <v>89</v>
      </c>
      <c r="H164" s="111" t="n"/>
      <c r="I164" s="110" t="n">
        <v>89</v>
      </c>
      <c r="J164" s="100" t="n"/>
      <c r="K164" s="100" t="n"/>
      <c r="L164" s="101" t="n">
        <v>159.33</v>
      </c>
      <c r="M164" s="100" t="n"/>
      <c r="N164" s="112" t="n">
        <v>11353.69</v>
      </c>
    </row>
    <row r="165" ht="42" customHeight="1">
      <c r="A165" s="96" t="n"/>
      <c r="B165" s="109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88" t="n"/>
      <c r="E165" s="88" t="n"/>
      <c r="F165" s="105" t="inlineStr">
        <is>
          <t>%</t>
        </is>
      </c>
      <c r="G165" s="110" t="n">
        <v>41</v>
      </c>
      <c r="H165" s="111" t="n"/>
      <c r="I165" s="110" t="n">
        <v>41</v>
      </c>
      <c r="J165" s="100" t="n"/>
      <c r="K165" s="100" t="n"/>
      <c r="L165" s="101" t="n">
        <v>73.40000000000001</v>
      </c>
      <c r="M165" s="100" t="n"/>
      <c r="N165" s="103" t="n">
        <v>5230.35</v>
      </c>
    </row>
    <row r="166" ht="19.35" customHeight="1">
      <c r="A166" s="96" t="n"/>
      <c r="B166" s="108" t="n"/>
      <c r="C166" s="87" t="inlineStr">
        <is>
          <t>Всего по позиции</t>
        </is>
      </c>
      <c r="D166" s="88" t="n"/>
      <c r="E166" s="88" t="n"/>
      <c r="F166" s="100" t="n"/>
      <c r="G166" s="106" t="n"/>
      <c r="H166" s="106" t="n"/>
      <c r="I166" s="113" t="n"/>
      <c r="J166" s="113" t="n"/>
      <c r="K166" s="113" t="n"/>
      <c r="L166" s="115" t="n">
        <v>832.48</v>
      </c>
      <c r="M166" s="113" t="n"/>
      <c r="N166" s="94" t="n"/>
    </row>
    <row r="167" ht="19.35" customHeight="1">
      <c r="A167" s="121" t="n"/>
      <c r="B167" s="121" t="n"/>
      <c r="C167" s="122" t="inlineStr">
        <is>
          <t>Итого по разделу 1. Вырубка просеки</t>
        </is>
      </c>
      <c r="L167" s="123" t="n">
        <v>42297.03</v>
      </c>
      <c r="M167" s="121" t="n"/>
      <c r="N167" s="124" t="n"/>
    </row>
    <row r="168" ht="19.35" customHeight="1">
      <c r="A168" s="125" t="n"/>
      <c r="B168" s="126" t="n"/>
      <c r="C168" s="127" t="inlineStr">
        <is>
          <t>Итого прямые затраты по разделу</t>
        </is>
      </c>
      <c r="L168" s="128" t="n">
        <v>23653.56</v>
      </c>
      <c r="M168" s="129" t="n"/>
      <c r="N168" s="128" t="n">
        <v>1117751.51</v>
      </c>
    </row>
    <row r="169" ht="19.35" customHeight="1">
      <c r="A169" s="125" t="n"/>
      <c r="B169" s="126" t="n"/>
      <c r="C169" s="127" t="inlineStr">
        <is>
          <t>в том числе</t>
        </is>
      </c>
      <c r="L169" s="128" t="n"/>
      <c r="M169" s="129" t="n"/>
      <c r="N169" s="128" t="n"/>
    </row>
    <row r="170" ht="19.35" customHeight="1">
      <c r="A170" s="125" t="n"/>
      <c r="B170" s="126" t="n"/>
      <c r="C170" s="127" t="inlineStr">
        <is>
          <t>- оплата труда (ОТ)</t>
        </is>
      </c>
      <c r="L170" s="128" t="n">
        <v>12367.51</v>
      </c>
      <c r="M170" s="129" t="n"/>
      <c r="N170" s="128" t="n">
        <v>881308.76</v>
      </c>
    </row>
    <row r="171" ht="19.35" customHeight="1">
      <c r="A171" s="125" t="n"/>
      <c r="B171" s="126" t="n"/>
      <c r="C171" s="127" t="inlineStr">
        <is>
          <t>- эксплуатация машин и механизмов</t>
        </is>
      </c>
      <c r="L171" s="128" t="n">
        <v>11286.05</v>
      </c>
      <c r="M171" s="129" t="n"/>
      <c r="N171" s="128" t="n">
        <v>236442.75</v>
      </c>
    </row>
    <row r="172" ht="19.35" customHeight="1">
      <c r="A172" s="125" t="n"/>
      <c r="B172" s="130" t="n"/>
      <c r="C172" s="131" t="inlineStr">
        <is>
          <t>в том числе</t>
        </is>
      </c>
      <c r="L172" s="128" t="n"/>
      <c r="M172" s="129" t="n"/>
      <c r="N172" s="128" t="n"/>
    </row>
    <row r="173" ht="19.35" customHeight="1">
      <c r="A173" s="125" t="n"/>
      <c r="B173" s="130" t="n"/>
      <c r="C173" s="131" t="inlineStr">
        <is>
          <t>эксплуатация машин и механизмов без учета доплат к оплате труда машинистов</t>
        </is>
      </c>
      <c r="L173" s="128" t="n">
        <v>11286.05</v>
      </c>
      <c r="M173" s="129" t="n"/>
      <c r="N173" s="128" t="n">
        <v>236442.75</v>
      </c>
    </row>
    <row r="174" ht="19.35" customHeight="1">
      <c r="A174" s="125" t="n"/>
      <c r="B174" s="130" t="n"/>
      <c r="C174" s="131" t="inlineStr">
        <is>
          <t>в том числе</t>
        </is>
      </c>
      <c r="L174" s="128" t="n"/>
      <c r="M174" s="129" t="n"/>
      <c r="N174" s="128" t="n"/>
    </row>
    <row r="175" ht="19.35" customHeight="1">
      <c r="A175" s="125" t="n"/>
      <c r="B175" s="130" t="n"/>
      <c r="C175" s="131" t="inlineStr">
        <is>
          <t>оплата труда машинистов (ОТм)</t>
        </is>
      </c>
      <c r="L175" s="128" t="n">
        <v>1973.62</v>
      </c>
      <c r="M175" s="129" t="n"/>
      <c r="N175" s="128" t="n">
        <v>140640.16</v>
      </c>
    </row>
    <row r="176" ht="19.35" customHeight="1">
      <c r="A176" s="125" t="n"/>
      <c r="B176" s="126" t="n"/>
      <c r="C176" s="127" t="inlineStr">
        <is>
          <t>Итого ФОТ (справочно)</t>
        </is>
      </c>
      <c r="L176" s="128" t="n">
        <v>14341.13</v>
      </c>
      <c r="M176" s="129" t="n"/>
      <c r="N176" s="128" t="n">
        <v>1021948.92</v>
      </c>
    </row>
    <row r="177" ht="19.35" customHeight="1">
      <c r="A177" s="125" t="n"/>
      <c r="B177" s="126" t="n"/>
      <c r="C177" s="127" t="inlineStr">
        <is>
          <t>Итого накладные расходы</t>
        </is>
      </c>
      <c r="L177" s="128" t="n">
        <v>12763.61</v>
      </c>
      <c r="M177" s="129" t="n"/>
      <c r="N177" s="128" t="n">
        <v>909534.54</v>
      </c>
    </row>
    <row r="178" ht="19.35" customHeight="1">
      <c r="A178" s="125" t="n"/>
      <c r="B178" s="126" t="n"/>
      <c r="C178" s="127" t="inlineStr">
        <is>
          <t>Итого сметная прибыль</t>
        </is>
      </c>
      <c r="L178" s="128" t="n">
        <v>5879.86</v>
      </c>
      <c r="M178" s="129" t="n"/>
      <c r="N178" s="128" t="n">
        <v>418999.04</v>
      </c>
    </row>
    <row r="179" ht="19.35" customHeight="1">
      <c r="A179" s="125" t="n"/>
      <c r="B179" s="132" t="n"/>
      <c r="C179" s="133" t="inlineStr">
        <is>
          <t>Итого по разделу</t>
        </is>
      </c>
      <c r="L179" s="123" t="n">
        <v>42297.03</v>
      </c>
      <c r="M179" s="134" t="n"/>
      <c r="N179" s="123" t="n">
        <v>2446285.09</v>
      </c>
    </row>
    <row r="180" ht="19.35" customHeight="1">
      <c r="A180" s="125" t="n"/>
      <c r="B180" s="130" t="n"/>
      <c r="C180" s="131" t="inlineStr">
        <is>
          <t>Справочно</t>
        </is>
      </c>
      <c r="L180" s="128" t="n"/>
      <c r="M180" s="129" t="n"/>
      <c r="N180" s="128" t="n"/>
    </row>
    <row r="181" ht="19.35" customHeight="1">
      <c r="A181" s="125" t="n"/>
      <c r="B181" s="126" t="n"/>
      <c r="C181" s="131" t="inlineStr">
        <is>
          <t>затраты труда рабочих</t>
        </is>
      </c>
      <c r="I181" s="135" t="n">
        <v>1463.3544</v>
      </c>
      <c r="J181" s="136" t="n"/>
      <c r="K181" s="136" t="n"/>
      <c r="L181" s="129" t="n"/>
      <c r="M181" s="129" t="n"/>
      <c r="N181" s="129" t="n"/>
    </row>
    <row r="182" ht="19.35" customHeight="1">
      <c r="A182" s="125" t="n"/>
      <c r="B182" s="126" t="n"/>
      <c r="C182" s="131" t="inlineStr">
        <is>
          <t>затраты труда машинистов</t>
        </is>
      </c>
      <c r="I182" s="135" t="n">
        <v>146.1924</v>
      </c>
      <c r="J182" s="136" t="n"/>
      <c r="K182" s="136" t="n"/>
      <c r="L182" s="129" t="n"/>
      <c r="M182" s="129" t="n"/>
      <c r="N182" s="129" t="n"/>
    </row>
    <row r="183" ht="19.35" customHeight="1">
      <c r="A183" s="137" t="n"/>
      <c r="B183" s="138" t="n"/>
      <c r="C183" s="139" t="inlineStr">
        <is>
          <t>ВСЕГО по смете</t>
        </is>
      </c>
      <c r="D183" s="140" t="n"/>
      <c r="E183" s="140" t="n"/>
      <c r="F183" s="141" t="n"/>
      <c r="G183" s="141" t="n"/>
      <c r="H183" s="141" t="n"/>
      <c r="I183" s="141" t="n"/>
      <c r="J183" s="141" t="n"/>
      <c r="K183" s="141" t="n"/>
      <c r="L183" s="142" t="n"/>
      <c r="M183" s="141" t="n"/>
      <c r="N183" s="143" t="n"/>
    </row>
    <row r="184" ht="19.35" customHeight="1">
      <c r="A184" s="125" t="n"/>
      <c r="B184" s="132" t="n"/>
      <c r="C184" s="133" t="inlineStr">
        <is>
          <t>Итого по всем разделам</t>
        </is>
      </c>
      <c r="L184" s="123" t="n">
        <v>42297.03</v>
      </c>
      <c r="M184" s="124" t="n"/>
      <c r="N184" s="123" t="n"/>
    </row>
    <row r="185" ht="19.35" customHeight="1">
      <c r="A185" s="125" t="n"/>
      <c r="B185" s="126" t="n"/>
      <c r="C185" s="127" t="inlineStr">
        <is>
          <t>ВСЕГО строительные работы</t>
        </is>
      </c>
      <c r="L185" s="128" t="n">
        <v>42297.03</v>
      </c>
      <c r="M185" s="129" t="n"/>
      <c r="N185" s="128" t="n">
        <v>2446285.09</v>
      </c>
    </row>
    <row r="186" ht="19.35" customHeight="1">
      <c r="A186" s="125" t="n"/>
      <c r="B186" s="130" t="n"/>
      <c r="C186" s="131" t="inlineStr">
        <is>
          <t>в том числе</t>
        </is>
      </c>
      <c r="L186" s="128" t="n"/>
      <c r="M186" s="129" t="n"/>
      <c r="N186" s="128" t="n"/>
    </row>
    <row r="187" ht="19.35" customHeight="1">
      <c r="A187" s="125" t="n"/>
      <c r="B187" s="130" t="n"/>
      <c r="C187" s="131" t="inlineStr">
        <is>
          <t>всего прямые затраты</t>
        </is>
      </c>
      <c r="L187" s="128" t="n">
        <v>23653.56</v>
      </c>
      <c r="M187" s="129" t="n"/>
      <c r="N187" s="128" t="n">
        <v>1117751.51</v>
      </c>
    </row>
    <row r="188" ht="19.35" customHeight="1">
      <c r="A188" s="125" t="n"/>
      <c r="B188" s="130" t="n"/>
      <c r="C188" s="131" t="inlineStr">
        <is>
          <t>в том числе</t>
        </is>
      </c>
      <c r="L188" s="128" t="n"/>
      <c r="M188" s="129" t="n"/>
      <c r="N188" s="128" t="n"/>
    </row>
    <row r="189" ht="19.35" customHeight="1">
      <c r="A189" s="125" t="n"/>
      <c r="B189" s="130" t="n"/>
      <c r="C189" s="131" t="inlineStr">
        <is>
          <t>- оплата труда (ОТ)</t>
        </is>
      </c>
      <c r="L189" s="128" t="n">
        <v>12367.51</v>
      </c>
      <c r="M189" s="129" t="n"/>
      <c r="N189" s="128" t="n">
        <v>881308.76</v>
      </c>
    </row>
    <row r="190" ht="19.35" customHeight="1">
      <c r="A190" s="125" t="n"/>
      <c r="B190" s="130" t="n"/>
      <c r="C190" s="131" t="inlineStr">
        <is>
          <t>- эксплуатация машин и механизмов</t>
        </is>
      </c>
      <c r="L190" s="128" t="n">
        <v>11286.05</v>
      </c>
      <c r="M190" s="129" t="n"/>
      <c r="N190" s="128" t="n">
        <v>236442.75</v>
      </c>
    </row>
    <row r="191" ht="19.35" customHeight="1">
      <c r="A191" s="125" t="n"/>
      <c r="B191" s="130" t="n"/>
      <c r="C191" s="131" t="inlineStr">
        <is>
          <t>в т.ч. эксплуатация машин и механизмов без учета доплат к оплате труда машинистов</t>
        </is>
      </c>
      <c r="L191" s="128" t="n">
        <v>11286.05</v>
      </c>
      <c r="M191" s="129" t="n"/>
      <c r="N191" s="128" t="n">
        <v>236442.75</v>
      </c>
    </row>
    <row r="192" ht="19.35" customHeight="1">
      <c r="A192" s="125" t="n"/>
      <c r="B192" s="130" t="n"/>
      <c r="C192" s="131" t="inlineStr">
        <is>
          <t>- в т.ч. оплата труда машинистов (ОТм)</t>
        </is>
      </c>
      <c r="L192" s="128" t="n">
        <v>1973.62</v>
      </c>
      <c r="M192" s="129" t="n"/>
      <c r="N192" s="128" t="n">
        <v>140640.16</v>
      </c>
    </row>
    <row r="193" ht="19.35" customHeight="1">
      <c r="A193" s="125" t="n"/>
      <c r="B193" s="130" t="n"/>
      <c r="C193" s="131" t="inlineStr">
        <is>
          <t>всего ФОТ (справочно)</t>
        </is>
      </c>
      <c r="L193" s="128" t="n">
        <v>14341.13</v>
      </c>
      <c r="M193" s="129" t="n"/>
      <c r="N193" s="128" t="n">
        <v>1021948.92</v>
      </c>
    </row>
    <row r="194" ht="19.35" customHeight="1">
      <c r="A194" s="125" t="n"/>
      <c r="B194" s="130" t="n"/>
      <c r="C194" s="131" t="inlineStr">
        <is>
          <t>всего накладные расходы</t>
        </is>
      </c>
      <c r="L194" s="128" t="n">
        <v>12763.61</v>
      </c>
      <c r="M194" s="129" t="n"/>
      <c r="N194" s="128" t="n">
        <v>909534.54</v>
      </c>
    </row>
    <row r="195" ht="19.35" customHeight="1">
      <c r="A195" s="125" t="n"/>
      <c r="B195" s="130" t="n"/>
      <c r="C195" s="131" t="inlineStr">
        <is>
          <t>всего сметная прибыль</t>
        </is>
      </c>
      <c r="L195" s="128" t="n">
        <v>5879.86</v>
      </c>
      <c r="M195" s="129" t="n"/>
      <c r="N195" s="128" t="n">
        <v>418999.04</v>
      </c>
    </row>
    <row r="196" ht="19.35" customHeight="1">
      <c r="A196" s="125" t="n"/>
      <c r="B196" s="132" t="n"/>
      <c r="C196" s="133" t="inlineStr">
        <is>
          <t>ВСЕГО по смете</t>
        </is>
      </c>
      <c r="L196" s="123" t="n">
        <v>42297.03</v>
      </c>
      <c r="M196" s="124" t="n"/>
      <c r="N196" s="123" t="n">
        <v>2446285.09</v>
      </c>
    </row>
    <row r="197" ht="19.35" customHeight="1">
      <c r="A197" s="125" t="n"/>
      <c r="B197" s="130" t="n"/>
      <c r="C197" s="131" t="inlineStr">
        <is>
          <t>Всего прямые затраты</t>
        </is>
      </c>
      <c r="L197" s="128" t="n">
        <v>23653.56</v>
      </c>
      <c r="M197" s="129" t="n"/>
      <c r="N197" s="128" t="n">
        <v>1117751.51</v>
      </c>
    </row>
    <row r="198" ht="19.35" customHeight="1">
      <c r="A198" s="125" t="n"/>
      <c r="B198" s="130" t="n"/>
      <c r="C198" s="131" t="inlineStr">
        <is>
          <t>в том числе</t>
        </is>
      </c>
      <c r="L198" s="128" t="n"/>
      <c r="M198" s="129" t="n"/>
      <c r="N198" s="128" t="n"/>
    </row>
    <row r="199" ht="19.35" customHeight="1">
      <c r="A199" s="125" t="n"/>
      <c r="B199" s="130" t="n"/>
      <c r="C199" s="131" t="inlineStr">
        <is>
          <t>- оплата труда рабочих (ОТ)</t>
        </is>
      </c>
      <c r="L199" s="128" t="n">
        <v>12367.51</v>
      </c>
      <c r="M199" s="129" t="n"/>
      <c r="N199" s="128" t="n">
        <v>881308.76</v>
      </c>
    </row>
    <row r="200" ht="19.35" customHeight="1">
      <c r="A200" s="125" t="n"/>
      <c r="B200" s="130" t="n"/>
      <c r="C200" s="131" t="inlineStr">
        <is>
          <t>- эксплуатация машин и механизмов</t>
        </is>
      </c>
      <c r="L200" s="128" t="n">
        <v>11286.05</v>
      </c>
      <c r="M200" s="129" t="n"/>
      <c r="N200" s="128" t="n">
        <v>236442.75</v>
      </c>
    </row>
    <row r="201" ht="19.35" customHeight="1">
      <c r="A201" s="125" t="n"/>
      <c r="B201" s="130" t="n"/>
      <c r="C201" s="131" t="inlineStr">
        <is>
          <t>в т.ч. эксплуатация машин и механизмов без учета доплат к оплате труда машинистов</t>
        </is>
      </c>
      <c r="L201" s="128" t="n">
        <v>11286.05</v>
      </c>
      <c r="M201" s="129" t="n"/>
      <c r="N201" s="128" t="n">
        <v>236442.75</v>
      </c>
    </row>
    <row r="202" ht="19.35" customHeight="1">
      <c r="A202" s="125" t="n"/>
      <c r="B202" s="130" t="n"/>
      <c r="C202" s="131" t="inlineStr">
        <is>
          <t>- в т.ч. оплата труда машинистов (ОТм)</t>
        </is>
      </c>
      <c r="L202" s="128" t="n">
        <v>1973.62</v>
      </c>
      <c r="M202" s="129" t="n"/>
      <c r="N202" s="128" t="n">
        <v>140640.16</v>
      </c>
    </row>
    <row r="203" ht="19.35" customHeight="1">
      <c r="A203" s="125" t="n"/>
      <c r="B203" s="130" t="n"/>
      <c r="C203" s="131" t="inlineStr">
        <is>
          <t>Всего ФОТ (справочно)</t>
        </is>
      </c>
      <c r="L203" s="128" t="n">
        <v>14341.13</v>
      </c>
      <c r="M203" s="129" t="n"/>
      <c r="N203" s="128" t="n">
        <v>1021948.92</v>
      </c>
    </row>
    <row r="204" ht="19.35" customHeight="1">
      <c r="A204" s="125" t="n"/>
      <c r="B204" s="130" t="n"/>
      <c r="C204" s="131" t="inlineStr">
        <is>
          <t>Всего накладные расходы</t>
        </is>
      </c>
      <c r="L204" s="128" t="n">
        <v>12763.61</v>
      </c>
      <c r="M204" s="129" t="n"/>
      <c r="N204" s="128" t="n">
        <v>909534.54</v>
      </c>
    </row>
    <row r="205" ht="19.35" customHeight="1">
      <c r="A205" s="125" t="n"/>
      <c r="B205" s="130" t="n"/>
      <c r="C205" s="131" t="inlineStr">
        <is>
          <t>Всего сметная прибыль</t>
        </is>
      </c>
      <c r="L205" s="128" t="n">
        <v>5879.86</v>
      </c>
      <c r="M205" s="129" t="n"/>
      <c r="N205" s="128" t="n">
        <v>418999.04</v>
      </c>
    </row>
    <row r="206" ht="19.35" customHeight="1">
      <c r="A206" s="125" t="n"/>
      <c r="B206" s="130" t="n"/>
      <c r="C206" s="131" t="inlineStr">
        <is>
          <t>Справочно</t>
        </is>
      </c>
      <c r="L206" s="128" t="n"/>
      <c r="M206" s="129" t="n"/>
      <c r="N206" s="128" t="n"/>
    </row>
    <row r="207" ht="19.35" customHeight="1">
      <c r="A207" s="125" t="n"/>
      <c r="B207" s="126" t="n"/>
      <c r="C207" s="131" t="inlineStr">
        <is>
          <t>затраты труда рабочих</t>
        </is>
      </c>
      <c r="I207" s="135" t="n">
        <v>1463.3544</v>
      </c>
      <c r="J207" s="136" t="n"/>
      <c r="K207" s="136" t="n"/>
      <c r="L207" s="129" t="n"/>
      <c r="M207" s="129" t="n"/>
      <c r="N207" s="129" t="n"/>
    </row>
    <row r="208" ht="19.35" customHeight="1">
      <c r="A208" s="125" t="n"/>
      <c r="B208" s="126" t="n"/>
      <c r="C208" s="131" t="inlineStr">
        <is>
          <t>затраты труда машинистов</t>
        </is>
      </c>
      <c r="I208" s="135" t="n">
        <v>146.1924</v>
      </c>
      <c r="J208" s="136" t="n"/>
      <c r="K208" s="136" t="n"/>
      <c r="L208" s="129" t="n"/>
      <c r="M208" s="129" t="n"/>
      <c r="N208" s="129" t="n"/>
    </row>
    <row r="209" ht="19.35" customHeight="1">
      <c r="A209" s="125" t="n"/>
      <c r="B209" s="144" t="n"/>
      <c r="C209" s="144" t="n"/>
      <c r="D209" s="122" t="n"/>
      <c r="E209" s="122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5" t="inlineStr">
        <is>
          <t>Составил: ______________________________________/  Григорова И. А. /</t>
        </is>
      </c>
    </row>
    <row r="211" ht="19.35" customHeight="1">
      <c r="A211" s="145" t="n"/>
      <c r="B211" s="145" t="n"/>
      <c r="C211" s="146" t="inlineStr">
        <is>
          <t>должность, подпись (инициалы, фамилия)</t>
        </is>
      </c>
      <c r="G211" s="147" t="n"/>
      <c r="H211" s="147" t="n"/>
      <c r="I211" s="147" t="n"/>
      <c r="J211" s="145" t="n"/>
      <c r="K211" s="145" t="n"/>
      <c r="L211" s="145" t="n"/>
      <c r="M211" s="145" t="n"/>
      <c r="N211" s="145" t="n"/>
    </row>
    <row r="212" ht="19.35" customHeight="1">
      <c r="A212" s="145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6" t="inlineStr">
        <is>
          <t>должность, подпись (инициалы, фамилия)</t>
        </is>
      </c>
      <c r="G213" s="147" t="n"/>
      <c r="H213" s="147" t="n"/>
      <c r="I213" s="147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H15:N15"/>
    <mergeCell ref="C51:E51"/>
    <mergeCell ref="C95:E9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46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44" t="n"/>
      <c r="B1" s="44" t="n"/>
      <c r="C1" s="44" t="n"/>
      <c r="D1" s="4" t="n"/>
      <c r="E1" s="4" t="n"/>
      <c r="F1" s="45" t="inlineStr">
        <is>
          <t>Приложение № 2</t>
        </is>
      </c>
    </row>
    <row r="2" ht="19.35" customHeight="1">
      <c r="A2" s="46" t="n"/>
      <c r="B2" s="46" t="n"/>
      <c r="C2" s="46" t="n"/>
      <c r="D2" s="4" t="n"/>
      <c r="E2" s="4" t="n"/>
      <c r="F2" s="45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6" t="n"/>
      <c r="B3" s="46" t="n"/>
      <c r="C3" s="46" t="n"/>
      <c r="D3" s="4" t="n"/>
      <c r="E3" s="4" t="n"/>
      <c r="F3" s="45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7" t="n"/>
      <c r="B4" s="48" t="n"/>
      <c r="C4" s="48" t="n"/>
      <c r="D4" s="4" t="n"/>
      <c r="E4" s="4" t="n"/>
      <c r="F4" s="49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7" t="n"/>
      <c r="B5" s="48" t="n"/>
      <c r="C5" s="48" t="n"/>
      <c r="D5" s="4" t="n"/>
      <c r="E5" s="4" t="n"/>
      <c r="F5" s="49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7" t="n"/>
      <c r="B6" s="48" t="n"/>
      <c r="C6" s="48" t="n"/>
      <c r="D6" s="4" t="n"/>
      <c r="E6" s="4" t="n"/>
      <c r="F6" s="45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7" t="n"/>
      <c r="B7" s="48" t="n"/>
      <c r="C7" s="48" t="n"/>
      <c r="D7" s="4" t="n"/>
      <c r="E7" s="4" t="n"/>
      <c r="F7" s="45" t="n"/>
      <c r="G7" s="45" t="n"/>
      <c r="H7" s="45" t="n"/>
      <c r="I7" s="45" t="n"/>
      <c r="J7" s="45" t="n"/>
      <c r="K7" s="45" t="n"/>
      <c r="L7" s="45" t="n"/>
      <c r="M7" s="45" t="n"/>
      <c r="N7" s="45" t="n"/>
    </row>
    <row r="8" hidden="1" ht="19.35" customHeight="1">
      <c r="A8" s="50" t="n"/>
      <c r="D8" s="4" t="n"/>
      <c r="E8" s="4" t="n"/>
      <c r="F8" s="45" t="n"/>
      <c r="G8" s="45" t="n"/>
      <c r="H8" s="45" t="n"/>
      <c r="I8" s="45" t="n"/>
      <c r="J8" s="3" t="n"/>
    </row>
    <row r="9" hidden="1" ht="19.5" customHeight="1">
      <c r="A9" s="50" t="n"/>
      <c r="D9" s="4" t="n"/>
      <c r="E9" s="4" t="n"/>
      <c r="F9" s="45" t="n"/>
      <c r="G9" s="45" t="n"/>
      <c r="H9" s="45" t="n"/>
      <c r="I9" s="45" t="n"/>
      <c r="J9" s="3" t="n"/>
    </row>
    <row r="10" hidden="1" ht="19.35" customHeight="1">
      <c r="A10" s="50" t="n"/>
      <c r="D10" s="4" t="n"/>
      <c r="E10" s="4" t="n"/>
      <c r="F10" s="45" t="n"/>
      <c r="G10" s="45" t="n"/>
      <c r="H10" s="45" t="n"/>
      <c r="I10" s="45" t="n"/>
      <c r="J10" s="3" t="n"/>
    </row>
    <row r="11" hidden="1" ht="19.5" customHeight="1">
      <c r="A11" s="50" t="n"/>
      <c r="D11" s="4" t="n"/>
      <c r="E11" s="4" t="n"/>
      <c r="F11" s="45" t="n"/>
      <c r="G11" s="45" t="n"/>
      <c r="H11" s="45" t="n"/>
      <c r="I11" s="45" t="n"/>
      <c r="J11" s="3" t="n"/>
    </row>
    <row r="12" hidden="1" ht="19.35" customHeight="1">
      <c r="A12" s="51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2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3" t="inlineStr">
        <is>
          <t>ПК Госстройсмета-3</t>
        </is>
      </c>
      <c r="I13" s="37" t="n"/>
      <c r="J13" s="37" t="n"/>
      <c r="K13" s="37" t="n"/>
      <c r="L13" s="37" t="n"/>
      <c r="M13" s="37" t="n"/>
      <c r="N13" s="37" t="n"/>
    </row>
    <row r="14" ht="28.7" customHeight="1">
      <c r="A14" s="54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37" t="n"/>
      <c r="J14" s="37" t="n"/>
      <c r="K14" s="37" t="n"/>
      <c r="L14" s="37" t="n"/>
      <c r="M14" s="37" t="n"/>
      <c r="N14" s="37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5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31" t="n"/>
      <c r="J15" s="31" t="n"/>
      <c r="K15" s="31" t="n"/>
      <c r="L15" s="31" t="n"/>
      <c r="M15" s="31" t="n"/>
      <c r="N15" s="31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5" t="inlineStr">
        <is>
          <t>Письмо Минстрой России от 30.12.2025 № 81879-ИФ/09, I квартал 2026; Прочие объекты; Амурская область</t>
        </is>
      </c>
      <c r="I16" s="31" t="n"/>
      <c r="J16" s="31" t="n"/>
      <c r="K16" s="31" t="n"/>
      <c r="L16" s="31" t="n"/>
      <c r="M16" s="31" t="n"/>
      <c r="N16" s="31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5" t="n"/>
      <c r="I17" s="31" t="n"/>
      <c r="J17" s="31" t="n"/>
      <c r="K17" s="31" t="n"/>
      <c r="L17" s="31" t="n"/>
      <c r="M17" s="31" t="n"/>
      <c r="N17" s="31" t="n"/>
    </row>
    <row r="18" ht="21" customHeight="1">
      <c r="A18" s="6" t="inlineStr">
        <is>
          <t>Наименование субъекта Российской Федерации</t>
        </is>
      </c>
      <c r="H18" s="55" t="inlineStr">
        <is>
          <t>Амурская область</t>
        </is>
      </c>
      <c r="I18" s="31" t="n"/>
      <c r="J18" s="31" t="n"/>
      <c r="K18" s="31" t="n"/>
      <c r="L18" s="31" t="n"/>
      <c r="M18" s="31" t="n"/>
      <c r="N18" s="31" t="n"/>
    </row>
    <row r="19" ht="21" customHeight="1">
      <c r="A19" s="6" t="inlineStr">
        <is>
          <t>Наименование зоны субъекта Российской Федерации</t>
        </is>
      </c>
      <c r="H19" s="55" t="inlineStr">
        <is>
          <t>1 зона</t>
        </is>
      </c>
      <c r="I19" s="31" t="n"/>
      <c r="J19" s="31" t="n"/>
      <c r="K19" s="31" t="n"/>
      <c r="L19" s="31" t="n"/>
      <c r="M19" s="31" t="n"/>
      <c r="N19" s="31" t="n"/>
    </row>
    <row r="20" ht="24" customHeight="1">
      <c r="A20" s="56" t="inlineStr">
        <is>
          <t>Расширение просеки ВЛ 220-500 кВ</t>
        </is>
      </c>
      <c r="B20" s="37" t="n"/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  <c r="M20" s="37" t="n"/>
      <c r="N20" s="37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33 ВЛ 500 кВ Зейская ГЭС - Амурская №2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7" t="n"/>
      <c r="K22" s="37" t="n"/>
      <c r="L22" s="37" t="n"/>
      <c r="M22" s="37" t="n"/>
      <c r="N22" s="37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02-33-44</t>
        </is>
      </c>
    </row>
    <row r="25" ht="19.35" customHeight="1">
      <c r="A25" s="56" t="inlineStr">
        <is>
          <t>33 ВЛ 500 кВ Зейская ГЭС - Амурская №2. Амурская обл. Зейский район (ВОР, поз. 15–34)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  <c r="N25" s="37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4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37" t="n"/>
      <c r="E27" s="63" t="n"/>
      <c r="F27" s="54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Ф.579959-19.33-РД</t>
        </is>
      </c>
      <c r="D28" s="37" t="n"/>
      <c r="E28" s="37" t="n"/>
      <c r="F28" s="37" t="n"/>
      <c r="G28" s="37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4" t="n"/>
      <c r="K31" s="66" t="inlineStr">
        <is>
          <t>Средства на оплату труда рабочих</t>
        </is>
      </c>
      <c r="L31" s="67" t="n">
        <v>125.05</v>
      </c>
      <c r="M31" s="65" t="n">
        <v>1.75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287.61</v>
      </c>
      <c r="E32" s="72" t="inlineStr">
        <is>
          <t>(</t>
        </is>
      </c>
      <c r="F32" s="71" t="n">
        <v>4.04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209.4</v>
      </c>
      <c r="M32" s="31" t="n"/>
      <c r="N32" s="6" t="inlineStr">
        <is>
          <t>чел. ч.</t>
        </is>
      </c>
    </row>
    <row r="33" ht="21.75" customHeight="1">
      <c r="A33" s="46" t="n"/>
      <c r="B33" s="10" t="inlineStr">
        <is>
          <t>в том числе:</t>
        </is>
      </c>
      <c r="C33" s="46" t="n"/>
      <c r="D33" s="46" t="n"/>
      <c r="E33" s="46" t="n"/>
      <c r="F33" s="46" t="n"/>
      <c r="G33" s="46" t="n"/>
      <c r="H33" s="46" t="n"/>
      <c r="I33" s="46" t="n"/>
      <c r="J33" s="46" t="n"/>
      <c r="K33" s="66" t="inlineStr">
        <is>
          <t>Нормативные затраты труда машинистов</t>
        </is>
      </c>
      <c r="L33" s="74" t="n"/>
      <c r="M33" s="31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287.61</v>
      </c>
      <c r="E34" s="72" t="inlineStr">
        <is>
          <t>(</t>
        </is>
      </c>
      <c r="F34" s="78" t="n">
        <v>4.04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37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31" t="n"/>
      <c r="E41" s="32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7" t="inlineStr">
        <is>
          <t>Раздел 1. Вырубка просеки</t>
        </is>
      </c>
      <c r="B42" s="88" t="n"/>
      <c r="C42" s="88" t="n"/>
      <c r="D42" s="88" t="n"/>
      <c r="E42" s="88" t="n"/>
      <c r="F42" s="88" t="n"/>
      <c r="G42" s="88" t="n"/>
      <c r="H42" s="88" t="n"/>
      <c r="I42" s="88" t="n"/>
      <c r="J42" s="88" t="n"/>
      <c r="K42" s="88" t="n"/>
      <c r="L42" s="88" t="n"/>
      <c r="M42" s="88" t="n"/>
      <c r="N42" s="88" t="n"/>
    </row>
    <row r="43" ht="19.35" customHeight="1">
      <c r="A43" s="89" t="inlineStr">
        <is>
          <t>Амурская обл. Зейский район (ВОР, поз. 15–34)</t>
        </is>
      </c>
      <c r="B43" s="90" t="n"/>
      <c r="C43" s="90" t="n"/>
      <c r="D43" s="90" t="n"/>
      <c r="E43" s="90" t="n"/>
      <c r="F43" s="90" t="n"/>
      <c r="G43" s="90" t="n"/>
      <c r="H43" s="90" t="n"/>
      <c r="I43" s="90" t="n"/>
      <c r="J43" s="90" t="n"/>
      <c r="K43" s="90" t="n"/>
      <c r="L43" s="90" t="n"/>
      <c r="M43" s="90" t="n"/>
      <c r="N43" s="90" t="n"/>
    </row>
    <row r="44" ht="42" customHeight="1">
      <c r="A44" s="87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88" t="n"/>
      <c r="E44" s="88" t="n"/>
      <c r="F44" s="93" t="inlineStr">
        <is>
          <t>100 деревьев</t>
        </is>
      </c>
      <c r="G44" s="94" t="n">
        <v>2</v>
      </c>
      <c r="H44" s="95" t="n">
        <v>1</v>
      </c>
      <c r="I44" s="95" t="n">
        <v>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88" t="n"/>
      <c r="E45" s="88" t="n"/>
      <c r="F45" s="88" t="n"/>
      <c r="G45" s="88" t="n"/>
      <c r="H45" s="88" t="n"/>
      <c r="I45" s="88" t="n"/>
      <c r="J45" s="88" t="n"/>
      <c r="K45" s="88" t="n"/>
      <c r="L45" s="88" t="n"/>
      <c r="M45" s="88" t="n"/>
      <c r="N45" s="88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88" t="n"/>
      <c r="E46" s="88" t="n"/>
      <c r="F46" s="99" t="n"/>
      <c r="G46" s="99" t="n"/>
      <c r="H46" s="99" t="n"/>
      <c r="I46" s="100" t="n"/>
      <c r="J46" s="101" t="n">
        <v>112.29</v>
      </c>
      <c r="K46" s="148" t="n">
        <v>0.96</v>
      </c>
      <c r="L46" s="101" t="n">
        <v>215.6</v>
      </c>
      <c r="M46" s="101" t="n">
        <v>71.26000000000001</v>
      </c>
      <c r="N46" s="103" t="n">
        <v>15363.66</v>
      </c>
    </row>
    <row r="47" ht="19.35" customHeight="1">
      <c r="A47" s="96" t="n"/>
      <c r="B47" s="104" t="n"/>
      <c r="C47" s="98" t="inlineStr">
        <is>
          <t>ЗТ</t>
        </is>
      </c>
      <c r="D47" s="88" t="n"/>
      <c r="E47" s="88" t="n"/>
      <c r="F47" s="105" t="inlineStr">
        <is>
          <t>чел.-ч</t>
        </is>
      </c>
      <c r="G47" s="117" t="n">
        <v>13.4</v>
      </c>
      <c r="H47" s="148" t="n">
        <v>0.96</v>
      </c>
      <c r="I47" s="118" t="n">
        <v>25.728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88" t="n"/>
      <c r="E48" s="88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215.6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88" t="n"/>
      <c r="E49" s="88" t="n"/>
      <c r="F49" s="99" t="n"/>
      <c r="G49" s="106" t="n"/>
      <c r="H49" s="106" t="n"/>
      <c r="I49" s="100" t="n"/>
      <c r="J49" s="100" t="n"/>
      <c r="K49" s="100" t="n"/>
      <c r="L49" s="101" t="n">
        <v>215.6</v>
      </c>
      <c r="M49" s="100" t="n"/>
      <c r="N49" s="103" t="n">
        <v>15363.66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88" t="n"/>
      <c r="E50" s="88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191.88</v>
      </c>
      <c r="M50" s="100" t="n"/>
      <c r="N50" s="112" t="n">
        <v>13673.66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88" t="n"/>
      <c r="E51" s="88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88.40000000000001</v>
      </c>
      <c r="M51" s="100" t="n"/>
      <c r="N51" s="103" t="n">
        <v>6299.1</v>
      </c>
    </row>
    <row r="52" ht="19.35" customHeight="1">
      <c r="A52" s="96" t="n"/>
      <c r="B52" s="108" t="n"/>
      <c r="C52" s="87" t="inlineStr">
        <is>
          <t>Всего по позиции</t>
        </is>
      </c>
      <c r="D52" s="88" t="n"/>
      <c r="E52" s="88" t="n"/>
      <c r="F52" s="100" t="n"/>
      <c r="G52" s="106" t="n"/>
      <c r="H52" s="106" t="n"/>
      <c r="I52" s="113" t="n"/>
      <c r="J52" s="113" t="n"/>
      <c r="K52" s="113" t="n"/>
      <c r="L52" s="115" t="n">
        <v>495.88</v>
      </c>
      <c r="M52" s="113" t="n"/>
      <c r="N52" s="94" t="n"/>
    </row>
    <row r="53" ht="42" customHeight="1">
      <c r="A53" s="87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88" t="n"/>
      <c r="E53" s="88" t="n"/>
      <c r="F53" s="93" t="inlineStr">
        <is>
          <t>100 деревьев</t>
        </is>
      </c>
      <c r="G53" s="94" t="n">
        <v>1</v>
      </c>
      <c r="H53" s="95" t="n">
        <v>1</v>
      </c>
      <c r="I53" s="95" t="n">
        <v>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88" t="n"/>
      <c r="E54" s="88" t="n"/>
      <c r="F54" s="88" t="n"/>
      <c r="G54" s="88" t="n"/>
      <c r="H54" s="88" t="n"/>
      <c r="I54" s="88" t="n"/>
      <c r="J54" s="88" t="n"/>
      <c r="K54" s="88" t="n"/>
      <c r="L54" s="88" t="n"/>
      <c r="M54" s="88" t="n"/>
      <c r="N54" s="88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88" t="n"/>
      <c r="E55" s="88" t="n"/>
      <c r="F55" s="99" t="n"/>
      <c r="G55" s="99" t="n"/>
      <c r="H55" s="99" t="n"/>
      <c r="I55" s="100" t="n"/>
      <c r="J55" s="101" t="n">
        <v>323.47</v>
      </c>
      <c r="K55" s="148" t="n">
        <v>0.96</v>
      </c>
      <c r="L55" s="101" t="n">
        <v>310.53</v>
      </c>
      <c r="M55" s="101" t="n">
        <v>71.26000000000001</v>
      </c>
      <c r="N55" s="103" t="n">
        <v>22128.37</v>
      </c>
    </row>
    <row r="56" ht="19.35" customHeight="1">
      <c r="A56" s="96" t="n"/>
      <c r="B56" s="104" t="n"/>
      <c r="C56" s="98" t="inlineStr">
        <is>
          <t>ЗТ</t>
        </is>
      </c>
      <c r="D56" s="88" t="n"/>
      <c r="E56" s="88" t="n"/>
      <c r="F56" s="105" t="inlineStr">
        <is>
          <t>чел.-ч</t>
        </is>
      </c>
      <c r="G56" s="117" t="n">
        <v>38.6</v>
      </c>
      <c r="H56" s="148" t="n">
        <v>0.96</v>
      </c>
      <c r="I56" s="118" t="n">
        <v>37.056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88" t="n"/>
      <c r="E57" s="88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310.53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88" t="n"/>
      <c r="E58" s="88" t="n"/>
      <c r="F58" s="99" t="n"/>
      <c r="G58" s="106" t="n"/>
      <c r="H58" s="106" t="n"/>
      <c r="I58" s="100" t="n"/>
      <c r="J58" s="100" t="n"/>
      <c r="K58" s="100" t="n"/>
      <c r="L58" s="101" t="n">
        <v>310.53</v>
      </c>
      <c r="M58" s="100" t="n"/>
      <c r="N58" s="103" t="n">
        <v>22128.37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88" t="n"/>
      <c r="E59" s="88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276.37</v>
      </c>
      <c r="M59" s="100" t="n"/>
      <c r="N59" s="112" t="n">
        <v>19694.25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88" t="n"/>
      <c r="E60" s="88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127.32</v>
      </c>
      <c r="M60" s="100" t="n"/>
      <c r="N60" s="103" t="n">
        <v>9072.629999999999</v>
      </c>
    </row>
    <row r="61" ht="19.35" customHeight="1">
      <c r="A61" s="96" t="n"/>
      <c r="B61" s="108" t="n"/>
      <c r="C61" s="87" t="inlineStr">
        <is>
          <t>Всего по позиции</t>
        </is>
      </c>
      <c r="D61" s="88" t="n"/>
      <c r="E61" s="88" t="n"/>
      <c r="F61" s="100" t="n"/>
      <c r="G61" s="106" t="n"/>
      <c r="H61" s="106" t="n"/>
      <c r="I61" s="113" t="n"/>
      <c r="J61" s="113" t="n"/>
      <c r="K61" s="113" t="n"/>
      <c r="L61" s="115" t="n">
        <v>714.22</v>
      </c>
      <c r="M61" s="113" t="n"/>
      <c r="N61" s="94" t="n"/>
    </row>
    <row r="62" ht="42" customHeight="1">
      <c r="A62" s="87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88" t="n"/>
      <c r="E62" s="88" t="n"/>
      <c r="F62" s="93" t="inlineStr">
        <is>
          <t>100 деревьев</t>
        </is>
      </c>
      <c r="G62" s="94" t="n">
        <v>0.33</v>
      </c>
      <c r="H62" s="95" t="n">
        <v>1</v>
      </c>
      <c r="I62" s="115" t="n">
        <v>0.33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88" t="n"/>
      <c r="E63" s="88" t="n"/>
      <c r="F63" s="88" t="n"/>
      <c r="G63" s="88" t="n"/>
      <c r="H63" s="88" t="n"/>
      <c r="I63" s="88" t="n"/>
      <c r="J63" s="88" t="n"/>
      <c r="K63" s="88" t="n"/>
      <c r="L63" s="88" t="n"/>
      <c r="M63" s="88" t="n"/>
      <c r="N63" s="88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88" t="n"/>
      <c r="E64" s="88" t="n"/>
      <c r="F64" s="99" t="n"/>
      <c r="G64" s="99" t="n"/>
      <c r="H64" s="99" t="n"/>
      <c r="I64" s="100" t="n"/>
      <c r="J64" s="101" t="n">
        <v>406.43</v>
      </c>
      <c r="K64" s="148" t="n">
        <v>0.96</v>
      </c>
      <c r="L64" s="101" t="n">
        <v>128.76</v>
      </c>
      <c r="M64" s="101" t="n">
        <v>71.26000000000001</v>
      </c>
      <c r="N64" s="103" t="n">
        <v>9175.440000000001</v>
      </c>
    </row>
    <row r="65" ht="19.35" customHeight="1">
      <c r="A65" s="96" t="n"/>
      <c r="B65" s="104" t="n"/>
      <c r="C65" s="98" t="inlineStr">
        <is>
          <t>ЗТ</t>
        </is>
      </c>
      <c r="D65" s="88" t="n"/>
      <c r="E65" s="88" t="n"/>
      <c r="F65" s="105" t="inlineStr">
        <is>
          <t>чел.-ч</t>
        </is>
      </c>
      <c r="G65" s="117" t="n">
        <v>48.5</v>
      </c>
      <c r="H65" s="148" t="n">
        <v>0.96</v>
      </c>
      <c r="I65" s="119" t="n">
        <v>15.3648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88" t="n"/>
      <c r="E66" s="88" t="n"/>
      <c r="F66" s="99" t="n"/>
      <c r="G66" s="106" t="n"/>
      <c r="H66" s="106" t="n"/>
      <c r="I66" s="100" t="n"/>
      <c r="J66" s="101" t="n">
        <v>406.43</v>
      </c>
      <c r="K66" s="100" t="n"/>
      <c r="L66" s="101" t="n">
        <v>128.76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88" t="n"/>
      <c r="E67" s="88" t="n"/>
      <c r="F67" s="99" t="n"/>
      <c r="G67" s="106" t="n"/>
      <c r="H67" s="106" t="n"/>
      <c r="I67" s="100" t="n"/>
      <c r="J67" s="100" t="n"/>
      <c r="K67" s="100" t="n"/>
      <c r="L67" s="101" t="n">
        <v>128.76</v>
      </c>
      <c r="M67" s="100" t="n"/>
      <c r="N67" s="103" t="n">
        <v>9175.440000000001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88" t="n"/>
      <c r="E68" s="88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114.6</v>
      </c>
      <c r="M68" s="100" t="n"/>
      <c r="N68" s="112" t="n">
        <v>8166.14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88" t="n"/>
      <c r="E69" s="88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52.79</v>
      </c>
      <c r="M69" s="100" t="n"/>
      <c r="N69" s="103" t="n">
        <v>3761.93</v>
      </c>
    </row>
    <row r="70" ht="19.35" customHeight="1">
      <c r="A70" s="96" t="n"/>
      <c r="B70" s="108" t="n"/>
      <c r="C70" s="87" t="inlineStr">
        <is>
          <t>Всего по позиции</t>
        </is>
      </c>
      <c r="D70" s="88" t="n"/>
      <c r="E70" s="88" t="n"/>
      <c r="F70" s="100" t="n"/>
      <c r="G70" s="106" t="n"/>
      <c r="H70" s="106" t="n"/>
      <c r="I70" s="113" t="n"/>
      <c r="J70" s="113" t="n"/>
      <c r="K70" s="113" t="n"/>
      <c r="L70" s="115" t="n">
        <v>296.15</v>
      </c>
      <c r="M70" s="113" t="n"/>
      <c r="N70" s="94" t="n"/>
    </row>
    <row r="71" ht="55.35" customHeight="1">
      <c r="A71" s="87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88" t="n"/>
      <c r="E71" s="88" t="n"/>
      <c r="F71" s="93" t="inlineStr">
        <is>
          <t>100 деревьев</t>
        </is>
      </c>
      <c r="G71" s="94" t="n">
        <v>2.82</v>
      </c>
      <c r="H71" s="95" t="n">
        <v>1</v>
      </c>
      <c r="I71" s="115" t="n">
        <v>2.82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88" t="n"/>
      <c r="E72" s="88" t="n"/>
      <c r="F72" s="88" t="n"/>
      <c r="G72" s="88" t="n"/>
      <c r="H72" s="88" t="n"/>
      <c r="I72" s="88" t="n"/>
      <c r="J72" s="88" t="n"/>
      <c r="K72" s="88" t="n"/>
      <c r="L72" s="88" t="n"/>
      <c r="M72" s="88" t="n"/>
      <c r="N72" s="88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88" t="n"/>
      <c r="E73" s="88" t="n"/>
      <c r="F73" s="99" t="n"/>
      <c r="G73" s="99" t="n"/>
      <c r="H73" s="99" t="n"/>
      <c r="I73" s="100" t="n"/>
      <c r="J73" s="101" t="n">
        <v>131.57</v>
      </c>
      <c r="K73" s="148" t="n">
        <v>0.96</v>
      </c>
      <c r="L73" s="101" t="n">
        <v>356.19</v>
      </c>
      <c r="M73" s="101" t="n">
        <v>71.26000000000001</v>
      </c>
      <c r="N73" s="103" t="n">
        <v>25382.1</v>
      </c>
    </row>
    <row r="74" ht="19.35" customHeight="1">
      <c r="A74" s="96" t="n"/>
      <c r="B74" s="104" t="n"/>
      <c r="C74" s="98" t="inlineStr">
        <is>
          <t>ЗТ</t>
        </is>
      </c>
      <c r="D74" s="88" t="n"/>
      <c r="E74" s="88" t="n"/>
      <c r="F74" s="105" t="inlineStr">
        <is>
          <t>чел.-ч</t>
        </is>
      </c>
      <c r="G74" s="117" t="n">
        <v>15.7</v>
      </c>
      <c r="H74" s="148" t="n">
        <v>0.96</v>
      </c>
      <c r="I74" s="116" t="n">
        <v>42.50304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88" t="n"/>
      <c r="E75" s="88" t="n"/>
      <c r="F75" s="99" t="n"/>
      <c r="G75" s="106" t="n"/>
      <c r="H75" s="106" t="n"/>
      <c r="I75" s="100" t="n"/>
      <c r="J75" s="101" t="n">
        <v>131.57</v>
      </c>
      <c r="K75" s="100" t="n"/>
      <c r="L75" s="101" t="n">
        <v>356.19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88" t="n"/>
      <c r="E76" s="88" t="n"/>
      <c r="F76" s="99" t="n"/>
      <c r="G76" s="106" t="n"/>
      <c r="H76" s="106" t="n"/>
      <c r="I76" s="100" t="n"/>
      <c r="J76" s="100" t="n"/>
      <c r="K76" s="100" t="n"/>
      <c r="L76" s="101" t="n">
        <v>356.19</v>
      </c>
      <c r="M76" s="100" t="n"/>
      <c r="N76" s="103" t="n">
        <v>25382.1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88" t="n"/>
      <c r="E77" s="88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317.01</v>
      </c>
      <c r="M77" s="100" t="n"/>
      <c r="N77" s="112" t="n">
        <v>22590.07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88" t="n"/>
      <c r="E78" s="88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146.04</v>
      </c>
      <c r="M78" s="100" t="n"/>
      <c r="N78" s="103" t="n">
        <v>10406.66</v>
      </c>
    </row>
    <row r="79" ht="19.35" customHeight="1">
      <c r="A79" s="96" t="n"/>
      <c r="B79" s="108" t="n"/>
      <c r="C79" s="87" t="inlineStr">
        <is>
          <t>Всего по позиции</t>
        </is>
      </c>
      <c r="D79" s="88" t="n"/>
      <c r="E79" s="88" t="n"/>
      <c r="F79" s="100" t="n"/>
      <c r="G79" s="106" t="n"/>
      <c r="H79" s="106" t="n"/>
      <c r="I79" s="113" t="n"/>
      <c r="J79" s="113" t="n"/>
      <c r="K79" s="113" t="n"/>
      <c r="L79" s="115" t="n">
        <v>819.24</v>
      </c>
      <c r="M79" s="113" t="n"/>
      <c r="N79" s="94" t="n"/>
    </row>
    <row r="80" ht="55.35" customHeight="1">
      <c r="A80" s="87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88" t="n"/>
      <c r="E80" s="88" t="n"/>
      <c r="F80" s="93" t="inlineStr">
        <is>
          <t>100 деревьев</t>
        </is>
      </c>
      <c r="G80" s="94" t="n">
        <v>1.41</v>
      </c>
      <c r="H80" s="95" t="n">
        <v>1</v>
      </c>
      <c r="I80" s="115" t="n">
        <v>1.41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88" t="n"/>
      <c r="E81" s="88" t="n"/>
      <c r="F81" s="88" t="n"/>
      <c r="G81" s="88" t="n"/>
      <c r="H81" s="88" t="n"/>
      <c r="I81" s="88" t="n"/>
      <c r="J81" s="88" t="n"/>
      <c r="K81" s="88" t="n"/>
      <c r="L81" s="88" t="n"/>
      <c r="M81" s="88" t="n"/>
      <c r="N81" s="88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88" t="n"/>
      <c r="E82" s="88" t="n"/>
      <c r="F82" s="99" t="n"/>
      <c r="G82" s="99" t="n"/>
      <c r="H82" s="99" t="n"/>
      <c r="I82" s="100" t="n"/>
      <c r="J82" s="101" t="n">
        <v>384.64</v>
      </c>
      <c r="K82" s="148" t="n">
        <v>0.96</v>
      </c>
      <c r="L82" s="101" t="n">
        <v>520.65</v>
      </c>
      <c r="M82" s="101" t="n">
        <v>71.26000000000001</v>
      </c>
      <c r="N82" s="103" t="n">
        <v>37101.52</v>
      </c>
    </row>
    <row r="83" ht="19.35" customHeight="1">
      <c r="A83" s="96" t="n"/>
      <c r="B83" s="104" t="n"/>
      <c r="C83" s="98" t="inlineStr">
        <is>
          <t>ЗТ</t>
        </is>
      </c>
      <c r="D83" s="88" t="n"/>
      <c r="E83" s="88" t="n"/>
      <c r="F83" s="105" t="inlineStr">
        <is>
          <t>чел.-ч</t>
        </is>
      </c>
      <c r="G83" s="117" t="n">
        <v>45.9</v>
      </c>
      <c r="H83" s="148" t="n">
        <v>0.96</v>
      </c>
      <c r="I83" s="116" t="n">
        <v>62.13024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88" t="n"/>
      <c r="E84" s="88" t="n"/>
      <c r="F84" s="99" t="n"/>
      <c r="G84" s="106" t="n"/>
      <c r="H84" s="106" t="n"/>
      <c r="I84" s="100" t="n"/>
      <c r="J84" s="101" t="n">
        <v>384.64</v>
      </c>
      <c r="K84" s="100" t="n"/>
      <c r="L84" s="101" t="n">
        <v>520.65</v>
      </c>
      <c r="M84" s="100" t="n"/>
      <c r="N84" s="107" t="n"/>
    </row>
    <row r="85" ht="19.35" customHeight="1">
      <c r="A85" s="96" t="n"/>
      <c r="B85" s="108" t="n"/>
      <c r="C85" s="98" t="inlineStr">
        <is>
          <t>ФОТ</t>
        </is>
      </c>
      <c r="D85" s="88" t="n"/>
      <c r="E85" s="88" t="n"/>
      <c r="F85" s="99" t="n"/>
      <c r="G85" s="106" t="n"/>
      <c r="H85" s="106" t="n"/>
      <c r="I85" s="100" t="n"/>
      <c r="J85" s="100" t="n"/>
      <c r="K85" s="100" t="n"/>
      <c r="L85" s="101" t="n">
        <v>520.65</v>
      </c>
      <c r="M85" s="100" t="n"/>
      <c r="N85" s="103" t="n">
        <v>37101.52</v>
      </c>
    </row>
    <row r="86" ht="42" customHeight="1">
      <c r="A86" s="96" t="n"/>
      <c r="B86" s="109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88" t="n"/>
      <c r="E86" s="88" t="n"/>
      <c r="F86" s="105" t="inlineStr">
        <is>
          <t>%</t>
        </is>
      </c>
      <c r="G86" s="110" t="n">
        <v>89</v>
      </c>
      <c r="H86" s="111" t="n"/>
      <c r="I86" s="110" t="n">
        <v>89</v>
      </c>
      <c r="J86" s="100" t="n"/>
      <c r="K86" s="100" t="n"/>
      <c r="L86" s="101" t="n">
        <v>463.38</v>
      </c>
      <c r="M86" s="100" t="n"/>
      <c r="N86" s="112" t="n">
        <v>33020.35</v>
      </c>
    </row>
    <row r="87" ht="42" customHeight="1">
      <c r="A87" s="96" t="n"/>
      <c r="B87" s="109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88" t="n"/>
      <c r="E87" s="88" t="n"/>
      <c r="F87" s="105" t="inlineStr">
        <is>
          <t>%</t>
        </is>
      </c>
      <c r="G87" s="110" t="n">
        <v>41</v>
      </c>
      <c r="H87" s="111" t="n"/>
      <c r="I87" s="110" t="n">
        <v>41</v>
      </c>
      <c r="J87" s="100" t="n"/>
      <c r="K87" s="100" t="n"/>
      <c r="L87" s="101" t="n">
        <v>213.47</v>
      </c>
      <c r="M87" s="100" t="n"/>
      <c r="N87" s="103" t="n">
        <v>15211.62</v>
      </c>
    </row>
    <row r="88" ht="19.35" customHeight="1">
      <c r="A88" s="96" t="n"/>
      <c r="B88" s="108" t="n"/>
      <c r="C88" s="87" t="inlineStr">
        <is>
          <t>Всего по позиции</t>
        </is>
      </c>
      <c r="D88" s="88" t="n"/>
      <c r="E88" s="88" t="n"/>
      <c r="F88" s="100" t="n"/>
      <c r="G88" s="106" t="n"/>
      <c r="H88" s="106" t="n"/>
      <c r="I88" s="113" t="n"/>
      <c r="J88" s="113" t="n"/>
      <c r="K88" s="113" t="n"/>
      <c r="L88" s="114" t="n">
        <v>1197.5</v>
      </c>
      <c r="M88" s="113" t="n"/>
      <c r="N88" s="94" t="n"/>
    </row>
    <row r="89" ht="55.35" customHeight="1">
      <c r="A89" s="87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88" t="n"/>
      <c r="E89" s="88" t="n"/>
      <c r="F89" s="93" t="inlineStr">
        <is>
          <t>100 деревьев</t>
        </is>
      </c>
      <c r="G89" s="94" t="n">
        <v>0.47</v>
      </c>
      <c r="H89" s="95" t="n">
        <v>1</v>
      </c>
      <c r="I89" s="115" t="n">
        <v>0.47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88" t="n"/>
      <c r="E90" s="88" t="n"/>
      <c r="F90" s="88" t="n"/>
      <c r="G90" s="88" t="n"/>
      <c r="H90" s="88" t="n"/>
      <c r="I90" s="88" t="n"/>
      <c r="J90" s="88" t="n"/>
      <c r="K90" s="88" t="n"/>
      <c r="L90" s="88" t="n"/>
      <c r="M90" s="88" t="n"/>
      <c r="N90" s="88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88" t="n"/>
      <c r="E91" s="88" t="n"/>
      <c r="F91" s="99" t="n"/>
      <c r="G91" s="99" t="n"/>
      <c r="H91" s="99" t="n"/>
      <c r="I91" s="100" t="n"/>
      <c r="J91" s="101" t="n">
        <v>494.42</v>
      </c>
      <c r="K91" s="148" t="n">
        <v>0.96</v>
      </c>
      <c r="L91" s="101" t="n">
        <v>223.08</v>
      </c>
      <c r="M91" s="101" t="n">
        <v>71.26000000000001</v>
      </c>
      <c r="N91" s="103" t="n">
        <v>15896.68</v>
      </c>
    </row>
    <row r="92" ht="19.35" customHeight="1">
      <c r="A92" s="96" t="n"/>
      <c r="B92" s="104" t="n"/>
      <c r="C92" s="98" t="inlineStr">
        <is>
          <t>ЗТ</t>
        </is>
      </c>
      <c r="D92" s="88" t="n"/>
      <c r="E92" s="88" t="n"/>
      <c r="F92" s="105" t="inlineStr">
        <is>
          <t>чел.-ч</t>
        </is>
      </c>
      <c r="G92" s="120" t="n">
        <v>59</v>
      </c>
      <c r="H92" s="148" t="n">
        <v>0.96</v>
      </c>
      <c r="I92" s="119" t="n">
        <v>26.6208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88" t="n"/>
      <c r="E93" s="88" t="n"/>
      <c r="F93" s="99" t="n"/>
      <c r="G93" s="106" t="n"/>
      <c r="H93" s="106" t="n"/>
      <c r="I93" s="100" t="n"/>
      <c r="J93" s="101" t="n">
        <v>494.42</v>
      </c>
      <c r="K93" s="100" t="n"/>
      <c r="L93" s="101" t="n">
        <v>223.08</v>
      </c>
      <c r="M93" s="100" t="n"/>
      <c r="N93" s="107" t="n"/>
    </row>
    <row r="94" ht="19.35" customHeight="1">
      <c r="A94" s="96" t="n"/>
      <c r="B94" s="108" t="n"/>
      <c r="C94" s="98" t="inlineStr">
        <is>
          <t>ФОТ</t>
        </is>
      </c>
      <c r="D94" s="88" t="n"/>
      <c r="E94" s="88" t="n"/>
      <c r="F94" s="99" t="n"/>
      <c r="G94" s="106" t="n"/>
      <c r="H94" s="106" t="n"/>
      <c r="I94" s="100" t="n"/>
      <c r="J94" s="100" t="n"/>
      <c r="K94" s="100" t="n"/>
      <c r="L94" s="101" t="n">
        <v>223.08</v>
      </c>
      <c r="M94" s="100" t="n"/>
      <c r="N94" s="103" t="n">
        <v>15896.68</v>
      </c>
    </row>
    <row r="95" ht="42" customHeight="1">
      <c r="A95" s="96" t="n"/>
      <c r="B95" s="109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88" t="n"/>
      <c r="E95" s="88" t="n"/>
      <c r="F95" s="105" t="inlineStr">
        <is>
          <t>%</t>
        </is>
      </c>
      <c r="G95" s="110" t="n">
        <v>89</v>
      </c>
      <c r="H95" s="111" t="n"/>
      <c r="I95" s="110" t="n">
        <v>89</v>
      </c>
      <c r="J95" s="100" t="n"/>
      <c r="K95" s="100" t="n"/>
      <c r="L95" s="101" t="n">
        <v>198.54</v>
      </c>
      <c r="M95" s="100" t="n"/>
      <c r="N95" s="112" t="n">
        <v>14148.05</v>
      </c>
    </row>
    <row r="96" ht="42" customHeight="1">
      <c r="A96" s="96" t="n"/>
      <c r="B96" s="109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88" t="n"/>
      <c r="E96" s="88" t="n"/>
      <c r="F96" s="105" t="inlineStr">
        <is>
          <t>%</t>
        </is>
      </c>
      <c r="G96" s="110" t="n">
        <v>41</v>
      </c>
      <c r="H96" s="111" t="n"/>
      <c r="I96" s="110" t="n">
        <v>41</v>
      </c>
      <c r="J96" s="100" t="n"/>
      <c r="K96" s="100" t="n"/>
      <c r="L96" s="101" t="n">
        <v>91.45999999999999</v>
      </c>
      <c r="M96" s="100" t="n"/>
      <c r="N96" s="103" t="n">
        <v>6517.64</v>
      </c>
    </row>
    <row r="97" ht="19.35" customHeight="1">
      <c r="A97" s="96" t="n"/>
      <c r="B97" s="108" t="n"/>
      <c r="C97" s="87" t="inlineStr">
        <is>
          <t>Всего по позиции</t>
        </is>
      </c>
      <c r="D97" s="88" t="n"/>
      <c r="E97" s="88" t="n"/>
      <c r="F97" s="100" t="n"/>
      <c r="G97" s="106" t="n"/>
      <c r="H97" s="106" t="n"/>
      <c r="I97" s="113" t="n"/>
      <c r="J97" s="113" t="n"/>
      <c r="K97" s="113" t="n"/>
      <c r="L97" s="115" t="n">
        <v>513.08</v>
      </c>
      <c r="M97" s="113" t="n"/>
      <c r="N97" s="94" t="n"/>
    </row>
    <row r="98" ht="19.35" customHeight="1">
      <c r="A98" s="121" t="n"/>
      <c r="B98" s="121" t="n"/>
      <c r="C98" s="122" t="inlineStr">
        <is>
          <t>Итого по разделу 1. Вырубка просеки</t>
        </is>
      </c>
      <c r="L98" s="123" t="n">
        <v>4036.07</v>
      </c>
      <c r="M98" s="121" t="n"/>
      <c r="N98" s="124" t="n"/>
    </row>
    <row r="99" ht="19.35" customHeight="1">
      <c r="A99" s="125" t="n"/>
      <c r="B99" s="126" t="n"/>
      <c r="C99" s="127" t="inlineStr">
        <is>
          <t>Итого прямые затраты по разделу</t>
        </is>
      </c>
      <c r="L99" s="128" t="n">
        <v>1754.81</v>
      </c>
      <c r="M99" s="129" t="n"/>
      <c r="N99" s="128" t="n">
        <v>125047.77</v>
      </c>
    </row>
    <row r="100" ht="19.35" customHeight="1">
      <c r="A100" s="125" t="n"/>
      <c r="B100" s="126" t="n"/>
      <c r="C100" s="127" t="inlineStr">
        <is>
          <t>в том числе</t>
        </is>
      </c>
      <c r="L100" s="128" t="n"/>
      <c r="M100" s="129" t="n"/>
      <c r="N100" s="128" t="n"/>
    </row>
    <row r="101" ht="19.35" customHeight="1">
      <c r="A101" s="125" t="n"/>
      <c r="B101" s="126" t="n"/>
      <c r="C101" s="127" t="inlineStr">
        <is>
          <t>- оплата труда (ОТ)</t>
        </is>
      </c>
      <c r="L101" s="128" t="n">
        <v>1754.81</v>
      </c>
      <c r="M101" s="129" t="n"/>
      <c r="N101" s="128" t="n">
        <v>125047.77</v>
      </c>
    </row>
    <row r="102" ht="19.35" customHeight="1">
      <c r="A102" s="125" t="n"/>
      <c r="B102" s="126" t="n"/>
      <c r="C102" s="127" t="inlineStr">
        <is>
          <t>- эксплуатация машин и механизмов</t>
        </is>
      </c>
      <c r="L102" s="128" t="n">
        <v>0</v>
      </c>
      <c r="M102" s="129" t="n"/>
      <c r="N102" s="128" t="n">
        <v>0</v>
      </c>
    </row>
    <row r="103" ht="19.35" customHeight="1">
      <c r="A103" s="125" t="n"/>
      <c r="B103" s="130" t="n"/>
      <c r="C103" s="131" t="inlineStr">
        <is>
          <t>в том числе</t>
        </is>
      </c>
      <c r="L103" s="128" t="n"/>
      <c r="M103" s="129" t="n"/>
      <c r="N103" s="128" t="n"/>
    </row>
    <row r="104" ht="19.35" customHeight="1">
      <c r="A104" s="125" t="n"/>
      <c r="B104" s="130" t="n"/>
      <c r="C104" s="131" t="inlineStr">
        <is>
          <t>эксплуатация машин и механизмов без учета доплат к оплате труда машинистов</t>
        </is>
      </c>
      <c r="L104" s="128" t="n">
        <v>0</v>
      </c>
      <c r="M104" s="129" t="n"/>
      <c r="N104" s="128" t="n">
        <v>0</v>
      </c>
    </row>
    <row r="105" ht="19.35" customHeight="1">
      <c r="A105" s="125" t="n"/>
      <c r="B105" s="130" t="n"/>
      <c r="C105" s="131" t="inlineStr">
        <is>
          <t>в том числе</t>
        </is>
      </c>
      <c r="L105" s="128" t="n"/>
      <c r="M105" s="129" t="n"/>
      <c r="N105" s="128" t="n"/>
    </row>
    <row r="106" ht="19.35" customHeight="1">
      <c r="A106" s="125" t="n"/>
      <c r="B106" s="130" t="n"/>
      <c r="C106" s="131" t="inlineStr">
        <is>
          <t>оплата труда машинистов (ОТм)</t>
        </is>
      </c>
      <c r="L106" s="128" t="n">
        <v>0</v>
      </c>
      <c r="M106" s="129" t="n"/>
      <c r="N106" s="128" t="n">
        <v>0</v>
      </c>
    </row>
    <row r="107" ht="19.35" customHeight="1">
      <c r="A107" s="125" t="n"/>
      <c r="B107" s="126" t="n"/>
      <c r="C107" s="127" t="inlineStr">
        <is>
          <t>Итого ФОТ (справочно)</t>
        </is>
      </c>
      <c r="L107" s="128" t="n">
        <v>1754.81</v>
      </c>
      <c r="M107" s="129" t="n"/>
      <c r="N107" s="128" t="n">
        <v>125047.77</v>
      </c>
    </row>
    <row r="108" ht="19.35" customHeight="1">
      <c r="A108" s="125" t="n"/>
      <c r="B108" s="126" t="n"/>
      <c r="C108" s="127" t="inlineStr">
        <is>
          <t>Итого накладные расходы</t>
        </is>
      </c>
      <c r="L108" s="128" t="n">
        <v>1561.78</v>
      </c>
      <c r="M108" s="129" t="n"/>
      <c r="N108" s="128" t="n">
        <v>111292.52</v>
      </c>
    </row>
    <row r="109" ht="19.35" customHeight="1">
      <c r="A109" s="125" t="n"/>
      <c r="B109" s="126" t="n"/>
      <c r="C109" s="127" t="inlineStr">
        <is>
          <t>Итого сметная прибыль</t>
        </is>
      </c>
      <c r="L109" s="128" t="n">
        <v>719.48</v>
      </c>
      <c r="M109" s="129" t="n"/>
      <c r="N109" s="128" t="n">
        <v>51269.58</v>
      </c>
    </row>
    <row r="110" ht="19.35" customHeight="1">
      <c r="A110" s="125" t="n"/>
      <c r="B110" s="132" t="n"/>
      <c r="C110" s="133" t="inlineStr">
        <is>
          <t>Итого по разделу</t>
        </is>
      </c>
      <c r="L110" s="123" t="n">
        <v>4036.07</v>
      </c>
      <c r="M110" s="134" t="n"/>
      <c r="N110" s="123" t="n">
        <v>287609.87</v>
      </c>
    </row>
    <row r="111" ht="19.35" customHeight="1">
      <c r="A111" s="125" t="n"/>
      <c r="B111" s="130" t="n"/>
      <c r="C111" s="131" t="inlineStr">
        <is>
          <t>Справочно</t>
        </is>
      </c>
      <c r="L111" s="128" t="n"/>
      <c r="M111" s="129" t="n"/>
      <c r="N111" s="128" t="n"/>
    </row>
    <row r="112" ht="19.35" customHeight="1">
      <c r="A112" s="125" t="n"/>
      <c r="B112" s="126" t="n"/>
      <c r="C112" s="131" t="inlineStr">
        <is>
          <t>затраты труда рабочих</t>
        </is>
      </c>
      <c r="I112" s="135" t="n">
        <v>209.40288</v>
      </c>
      <c r="J112" s="136" t="n"/>
      <c r="K112" s="136" t="n"/>
      <c r="L112" s="129" t="n"/>
      <c r="M112" s="129" t="n"/>
      <c r="N112" s="129" t="n"/>
    </row>
    <row r="113" ht="19.35" customHeight="1">
      <c r="A113" s="125" t="n"/>
      <c r="B113" s="126" t="n"/>
      <c r="C113" s="131" t="inlineStr">
        <is>
          <t>затраты труда машинистов</t>
        </is>
      </c>
      <c r="I113" s="135" t="n">
        <v>0</v>
      </c>
      <c r="J113" s="136" t="n"/>
      <c r="K113" s="136" t="n"/>
      <c r="L113" s="129" t="n"/>
      <c r="M113" s="129" t="n"/>
      <c r="N113" s="129" t="n"/>
    </row>
    <row r="114" ht="19.35" customHeight="1">
      <c r="A114" s="137" t="n"/>
      <c r="B114" s="138" t="n"/>
      <c r="C114" s="139" t="inlineStr">
        <is>
          <t>ВСЕГО по смете</t>
        </is>
      </c>
      <c r="D114" s="140" t="n"/>
      <c r="E114" s="140" t="n"/>
      <c r="F114" s="141" t="n"/>
      <c r="G114" s="141" t="n"/>
      <c r="H114" s="141" t="n"/>
      <c r="I114" s="141" t="n"/>
      <c r="J114" s="141" t="n"/>
      <c r="K114" s="141" t="n"/>
      <c r="L114" s="142" t="n"/>
      <c r="M114" s="141" t="n"/>
      <c r="N114" s="143" t="n"/>
    </row>
    <row r="115" ht="19.35" customHeight="1">
      <c r="A115" s="125" t="n"/>
      <c r="B115" s="132" t="n"/>
      <c r="C115" s="133" t="inlineStr">
        <is>
          <t>Итого по всем разделам</t>
        </is>
      </c>
      <c r="L115" s="123" t="n">
        <v>4036.07</v>
      </c>
      <c r="M115" s="124" t="n"/>
      <c r="N115" s="123" t="n"/>
    </row>
    <row r="116" ht="19.35" customHeight="1">
      <c r="A116" s="125" t="n"/>
      <c r="B116" s="126" t="n"/>
      <c r="C116" s="127" t="inlineStr">
        <is>
          <t>ВСЕГО строительные работы</t>
        </is>
      </c>
      <c r="L116" s="128" t="n">
        <v>4036.07</v>
      </c>
      <c r="M116" s="129" t="n"/>
      <c r="N116" s="128" t="n">
        <v>287609.87</v>
      </c>
    </row>
    <row r="117" ht="19.35" customHeight="1">
      <c r="A117" s="125" t="n"/>
      <c r="B117" s="130" t="n"/>
      <c r="C117" s="131" t="inlineStr">
        <is>
          <t>в том числе</t>
        </is>
      </c>
      <c r="L117" s="128" t="n"/>
      <c r="M117" s="129" t="n"/>
      <c r="N117" s="128" t="n"/>
    </row>
    <row r="118" ht="19.35" customHeight="1">
      <c r="A118" s="125" t="n"/>
      <c r="B118" s="130" t="n"/>
      <c r="C118" s="131" t="inlineStr">
        <is>
          <t>всего прямые затраты</t>
        </is>
      </c>
      <c r="L118" s="128" t="n">
        <v>1754.81</v>
      </c>
      <c r="M118" s="129" t="n"/>
      <c r="N118" s="128" t="n">
        <v>125047.77</v>
      </c>
    </row>
    <row r="119" ht="19.35" customHeight="1">
      <c r="A119" s="125" t="n"/>
      <c r="B119" s="130" t="n"/>
      <c r="C119" s="131" t="inlineStr">
        <is>
          <t>в том числе</t>
        </is>
      </c>
      <c r="L119" s="128" t="n"/>
      <c r="M119" s="129" t="n"/>
      <c r="N119" s="128" t="n"/>
    </row>
    <row r="120" ht="19.35" customHeight="1">
      <c r="A120" s="125" t="n"/>
      <c r="B120" s="130" t="n"/>
      <c r="C120" s="131" t="inlineStr">
        <is>
          <t>- оплата труда (ОТ)</t>
        </is>
      </c>
      <c r="L120" s="128" t="n">
        <v>1754.81</v>
      </c>
      <c r="M120" s="129" t="n"/>
      <c r="N120" s="128" t="n">
        <v>125047.77</v>
      </c>
    </row>
    <row r="121" ht="19.35" customHeight="1">
      <c r="A121" s="125" t="n"/>
      <c r="B121" s="130" t="n"/>
      <c r="C121" s="131" t="inlineStr">
        <is>
          <t>- эксплуатация машин и механизмов</t>
        </is>
      </c>
      <c r="L121" s="128" t="n">
        <v>0</v>
      </c>
      <c r="M121" s="129" t="n"/>
      <c r="N121" s="128" t="n">
        <v>0</v>
      </c>
    </row>
    <row r="122" ht="19.35" customHeight="1">
      <c r="A122" s="125" t="n"/>
      <c r="B122" s="130" t="n"/>
      <c r="C122" s="131" t="inlineStr">
        <is>
          <t>в т.ч. эксплуатация машин и механизмов без учета доплат к оплате труда машинистов</t>
        </is>
      </c>
      <c r="L122" s="128" t="n">
        <v>0</v>
      </c>
      <c r="M122" s="129" t="n"/>
      <c r="N122" s="128" t="n">
        <v>0</v>
      </c>
    </row>
    <row r="123" ht="19.35" customHeight="1">
      <c r="A123" s="125" t="n"/>
      <c r="B123" s="130" t="n"/>
      <c r="C123" s="131" t="inlineStr">
        <is>
          <t>- в т.ч. оплата труда машинистов (ОТм)</t>
        </is>
      </c>
      <c r="L123" s="128" t="n">
        <v>0</v>
      </c>
      <c r="M123" s="129" t="n"/>
      <c r="N123" s="128" t="n">
        <v>0</v>
      </c>
    </row>
    <row r="124" ht="19.35" customHeight="1">
      <c r="A124" s="125" t="n"/>
      <c r="B124" s="130" t="n"/>
      <c r="C124" s="131" t="inlineStr">
        <is>
          <t>всего ФОТ (справочно)</t>
        </is>
      </c>
      <c r="L124" s="128" t="n">
        <v>1754.81</v>
      </c>
      <c r="M124" s="129" t="n"/>
      <c r="N124" s="128" t="n">
        <v>125047.77</v>
      </c>
    </row>
    <row r="125" ht="19.35" customHeight="1">
      <c r="A125" s="125" t="n"/>
      <c r="B125" s="130" t="n"/>
      <c r="C125" s="131" t="inlineStr">
        <is>
          <t>всего накладные расходы</t>
        </is>
      </c>
      <c r="L125" s="128" t="n">
        <v>1561.78</v>
      </c>
      <c r="M125" s="129" t="n"/>
      <c r="N125" s="128" t="n">
        <v>111292.52</v>
      </c>
    </row>
    <row r="126" ht="19.35" customHeight="1">
      <c r="A126" s="125" t="n"/>
      <c r="B126" s="130" t="n"/>
      <c r="C126" s="131" t="inlineStr">
        <is>
          <t>всего сметная прибыль</t>
        </is>
      </c>
      <c r="L126" s="128" t="n">
        <v>719.48</v>
      </c>
      <c r="M126" s="129" t="n"/>
      <c r="N126" s="128" t="n">
        <v>51269.58</v>
      </c>
    </row>
    <row r="127" ht="19.35" customHeight="1">
      <c r="A127" s="125" t="n"/>
      <c r="B127" s="132" t="n"/>
      <c r="C127" s="133" t="inlineStr">
        <is>
          <t>ВСЕГО по смете</t>
        </is>
      </c>
      <c r="L127" s="123" t="n">
        <v>4036.07</v>
      </c>
      <c r="M127" s="124" t="n"/>
      <c r="N127" s="123" t="n">
        <v>287609.87</v>
      </c>
    </row>
    <row r="128" ht="19.35" customHeight="1">
      <c r="A128" s="125" t="n"/>
      <c r="B128" s="130" t="n"/>
      <c r="C128" s="131" t="inlineStr">
        <is>
          <t>Всего прямые затраты</t>
        </is>
      </c>
      <c r="L128" s="128" t="n">
        <v>1754.81</v>
      </c>
      <c r="M128" s="129" t="n"/>
      <c r="N128" s="128" t="n">
        <v>125047.77</v>
      </c>
    </row>
    <row r="129" ht="19.35" customHeight="1">
      <c r="A129" s="125" t="n"/>
      <c r="B129" s="130" t="n"/>
      <c r="C129" s="131" t="inlineStr">
        <is>
          <t>в том числе</t>
        </is>
      </c>
      <c r="L129" s="128" t="n"/>
      <c r="M129" s="129" t="n"/>
      <c r="N129" s="128" t="n"/>
    </row>
    <row r="130" ht="19.35" customHeight="1">
      <c r="A130" s="125" t="n"/>
      <c r="B130" s="130" t="n"/>
      <c r="C130" s="131" t="inlineStr">
        <is>
          <t>- оплата труда рабочих (ОТ)</t>
        </is>
      </c>
      <c r="L130" s="128" t="n">
        <v>1754.81</v>
      </c>
      <c r="M130" s="129" t="n"/>
      <c r="N130" s="128" t="n">
        <v>125047.77</v>
      </c>
    </row>
    <row r="131" ht="19.35" customHeight="1">
      <c r="A131" s="125" t="n"/>
      <c r="B131" s="130" t="n"/>
      <c r="C131" s="131" t="inlineStr">
        <is>
          <t>- эксплуатация машин и механизмов</t>
        </is>
      </c>
      <c r="L131" s="128" t="n">
        <v>0</v>
      </c>
      <c r="M131" s="129" t="n"/>
      <c r="N131" s="128" t="n">
        <v>0</v>
      </c>
    </row>
    <row r="132" ht="19.35" customHeight="1">
      <c r="A132" s="125" t="n"/>
      <c r="B132" s="130" t="n"/>
      <c r="C132" s="131" t="inlineStr">
        <is>
          <t>в т.ч. эксплуатация машин и механизмов без учета доплат к оплате труда машинистов</t>
        </is>
      </c>
      <c r="L132" s="128" t="n">
        <v>0</v>
      </c>
      <c r="M132" s="129" t="n"/>
      <c r="N132" s="128" t="n">
        <v>0</v>
      </c>
    </row>
    <row r="133" ht="19.35" customHeight="1">
      <c r="A133" s="125" t="n"/>
      <c r="B133" s="130" t="n"/>
      <c r="C133" s="131" t="inlineStr">
        <is>
          <t>- в т.ч. оплата труда машинистов (ОТм)</t>
        </is>
      </c>
      <c r="L133" s="128" t="n">
        <v>0</v>
      </c>
      <c r="M133" s="129" t="n"/>
      <c r="N133" s="128" t="n">
        <v>0</v>
      </c>
    </row>
    <row r="134" ht="19.35" customHeight="1">
      <c r="A134" s="125" t="n"/>
      <c r="B134" s="130" t="n"/>
      <c r="C134" s="131" t="inlineStr">
        <is>
          <t>Всего ФОТ (справочно)</t>
        </is>
      </c>
      <c r="L134" s="128" t="n">
        <v>1754.81</v>
      </c>
      <c r="M134" s="129" t="n"/>
      <c r="N134" s="128" t="n">
        <v>125047.77</v>
      </c>
    </row>
    <row r="135" ht="19.35" customHeight="1">
      <c r="A135" s="125" t="n"/>
      <c r="B135" s="130" t="n"/>
      <c r="C135" s="131" t="inlineStr">
        <is>
          <t>Всего накладные расходы</t>
        </is>
      </c>
      <c r="L135" s="128" t="n">
        <v>1561.78</v>
      </c>
      <c r="M135" s="129" t="n"/>
      <c r="N135" s="128" t="n">
        <v>111292.52</v>
      </c>
    </row>
    <row r="136" ht="19.35" customHeight="1">
      <c r="A136" s="125" t="n"/>
      <c r="B136" s="130" t="n"/>
      <c r="C136" s="131" t="inlineStr">
        <is>
          <t>Всего сметная прибыль</t>
        </is>
      </c>
      <c r="L136" s="128" t="n">
        <v>719.48</v>
      </c>
      <c r="M136" s="129" t="n"/>
      <c r="N136" s="128" t="n">
        <v>51269.58</v>
      </c>
    </row>
    <row r="137" ht="19.35" customHeight="1">
      <c r="A137" s="125" t="n"/>
      <c r="B137" s="130" t="n"/>
      <c r="C137" s="131" t="inlineStr">
        <is>
          <t>Справочно</t>
        </is>
      </c>
      <c r="L137" s="128" t="n"/>
      <c r="M137" s="129" t="n"/>
      <c r="N137" s="128" t="n"/>
    </row>
    <row r="138" ht="19.35" customHeight="1">
      <c r="A138" s="125" t="n"/>
      <c r="B138" s="126" t="n"/>
      <c r="C138" s="131" t="inlineStr">
        <is>
          <t>затраты труда рабочих</t>
        </is>
      </c>
      <c r="I138" s="135" t="n">
        <v>209.40288</v>
      </c>
      <c r="J138" s="136" t="n"/>
      <c r="K138" s="136" t="n"/>
      <c r="L138" s="129" t="n"/>
      <c r="M138" s="129" t="n"/>
      <c r="N138" s="129" t="n"/>
    </row>
    <row r="139" ht="19.35" customHeight="1">
      <c r="A139" s="125" t="n"/>
      <c r="B139" s="126" t="n"/>
      <c r="C139" s="131" t="inlineStr">
        <is>
          <t>затраты труда машинистов</t>
        </is>
      </c>
      <c r="I139" s="135" t="n">
        <v>0</v>
      </c>
      <c r="J139" s="136" t="n"/>
      <c r="K139" s="136" t="n"/>
      <c r="L139" s="129" t="n"/>
      <c r="M139" s="129" t="n"/>
      <c r="N139" s="129" t="n"/>
    </row>
    <row r="140" ht="19.35" customHeight="1">
      <c r="A140" s="125" t="n"/>
      <c r="B140" s="144" t="n"/>
      <c r="C140" s="144" t="n"/>
      <c r="D140" s="122" t="n"/>
      <c r="E140" s="122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5" t="inlineStr">
        <is>
          <t>Составил: ______________________________________/  Григорова И. А. /</t>
        </is>
      </c>
    </row>
    <row r="142" ht="19.35" customHeight="1">
      <c r="A142" s="145" t="n"/>
      <c r="B142" s="145" t="n"/>
      <c r="C142" s="146" t="inlineStr">
        <is>
          <t>должность, подпись (инициалы, фамилия)</t>
        </is>
      </c>
      <c r="G142" s="147" t="n"/>
      <c r="H142" s="147" t="n"/>
      <c r="I142" s="147" t="n"/>
      <c r="J142" s="145" t="n"/>
      <c r="K142" s="145" t="n"/>
      <c r="L142" s="145" t="n"/>
      <c r="M142" s="145" t="n"/>
      <c r="N142" s="145" t="n"/>
    </row>
    <row r="143" ht="19.35" customHeight="1">
      <c r="A143" s="145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6" t="inlineStr">
        <is>
          <t>должность, подпись (инициалы, фамилия)</t>
        </is>
      </c>
      <c r="G144" s="147" t="n"/>
      <c r="H144" s="147" t="n"/>
      <c r="I144" s="147" t="n"/>
      <c r="J144" s="4" t="n"/>
      <c r="K144" s="4" t="n"/>
      <c r="L144" s="4" t="n"/>
      <c r="M144" s="4" t="n"/>
      <c r="N144" s="4" t="n"/>
    </row>
  </sheetData>
  <mergeCells count="154">
    <mergeCell ref="C44:E44"/>
    <mergeCell ref="A17:G17"/>
    <mergeCell ref="C121:K121"/>
    <mergeCell ref="C134:K134"/>
    <mergeCell ref="H13:N13"/>
    <mergeCell ref="C144:F144"/>
    <mergeCell ref="C80:E80"/>
    <mergeCell ref="A30:N30"/>
    <mergeCell ref="C105:K105"/>
    <mergeCell ref="A19:G19"/>
    <mergeCell ref="H15:N15"/>
    <mergeCell ref="C51:E51"/>
    <mergeCell ref="C95:E9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13" min="0" max="16383" man="1"/>
  </rowBreaks>
</worksheet>
</file>

<file path=xl/worksheets/sheet47.xml><?xml version="1.0" encoding="utf-8"?>
<worksheet xmlns="http://schemas.openxmlformats.org/spreadsheetml/2006/main">
  <sheetPr filterMode="0">
    <tabColor rgb="FFCCC1DA"/>
    <outlinePr summaryBelow="1" summaryRight="1"/>
    <pageSetUpPr fitToPage="1"/>
  </sheetPr>
  <dimension ref="A1:K59"/>
  <sheetViews>
    <sheetView showGridLines="0" workbookViewId="0">
      <selection activeCell="A1" sqref="A1"/>
    </sheetView>
  </sheetViews>
  <sheetFormatPr baseColWidth="8" defaultColWidth="11.57421875" defaultRowHeight="12" zeroHeight="0" outlineLevelRow="0"/>
  <cols>
    <col width="3.72" customWidth="1" min="1" max="1"/>
    <col width="24.72" customWidth="1" min="2" max="2"/>
    <col width="8.57" customWidth="1" min="3" max="3"/>
    <col width="5" customWidth="1" min="4" max="4"/>
    <col width="27.72" customWidth="1" min="5" max="5"/>
    <col width="14.43" customWidth="1" min="6" max="6"/>
    <col width="11.86" customWidth="1" min="7" max="7"/>
    <col width="11.57" customWidth="1" min="8" max="8"/>
    <col width="22.71" customWidth="1" min="9" max="9"/>
    <col width="11.57" customWidth="1" min="10" max="16384"/>
  </cols>
  <sheetData>
    <row r="1" ht="12" customHeight="1" customFormat="1" s="0">
      <c r="B1" s="156" t="inlineStr">
        <is>
          <t>Сметный расчет № СР-1-33</t>
        </is>
      </c>
      <c r="C1" s="156" t="n"/>
      <c r="D1" s="156" t="n"/>
      <c r="E1" s="156" t="n"/>
      <c r="F1" s="156" t="n"/>
    </row>
    <row r="2" ht="12" customHeight="1" customFormat="1" s="0">
      <c r="B2" s="49" t="n"/>
      <c r="C2" s="49" t="n"/>
      <c r="D2" s="49" t="n"/>
      <c r="E2" s="49" t="n"/>
      <c r="F2" s="49" t="n"/>
    </row>
    <row r="3" ht="12" customHeight="1" customFormat="1" s="0">
      <c r="B3" s="49" t="n"/>
      <c r="C3" s="49" t="n"/>
      <c r="D3" s="49" t="n"/>
      <c r="E3" s="49" t="n"/>
      <c r="F3" s="49" t="n"/>
    </row>
    <row r="4" ht="22.5" customHeight="1" customFormat="1" s="0">
      <c r="A4" s="157" t="inlineStr">
        <is>
          <t>по объекту:</t>
        </is>
      </c>
      <c r="B4" s="157" t="n"/>
      <c r="C4" s="157" t="n"/>
      <c r="D4" s="158" t="inlineStr">
        <is>
          <t>Расширение просеки ВЛ 500 кВ Зейская ГЭС - Амурская №2</t>
        </is>
      </c>
      <c r="E4" s="158" t="n"/>
      <c r="F4" s="158" t="n"/>
      <c r="G4" s="158" t="n"/>
    </row>
    <row r="5" ht="12" customHeight="1" customFormat="1" s="0">
      <c r="C5" s="159" t="n"/>
      <c r="D5" s="159" t="n"/>
      <c r="E5" s="159" t="n"/>
    </row>
    <row r="6" ht="12.75" customHeight="1" customFormat="1" s="0">
      <c r="A6" s="157" t="inlineStr">
        <is>
          <t>Наименование объекта изысканий:</t>
        </is>
      </c>
      <c r="B6" s="157" t="n"/>
      <c r="C6" s="157" t="n"/>
      <c r="D6" s="122" t="inlineStr">
        <is>
          <t>Вынос в натуру границ вырубки</t>
        </is>
      </c>
      <c r="E6" s="122" t="n"/>
      <c r="F6" s="122" t="n"/>
      <c r="G6" s="122" t="n"/>
    </row>
    <row r="7" ht="12" customHeight="1" customFormat="1" s="0">
      <c r="A7" s="160" t="n"/>
      <c r="B7" s="160" t="n"/>
      <c r="C7" s="161" t="n"/>
      <c r="D7" s="162" t="n"/>
      <c r="E7" s="162" t="n"/>
      <c r="F7" s="162" t="n"/>
      <c r="G7" s="162" t="n"/>
    </row>
    <row r="8" customFormat="1" s="0">
      <c r="A8" s="157" t="inlineStr">
        <is>
          <t>Заказчик:</t>
        </is>
      </c>
      <c r="B8" s="157" t="n"/>
      <c r="C8" s="157" t="n"/>
      <c r="D8" s="158" t="inlineStr">
        <is>
          <t xml:space="preserve"> ПАО «Россети»-«МЭС Востока»</t>
        </is>
      </c>
      <c r="E8" s="158" t="n"/>
      <c r="F8" s="158" t="n"/>
      <c r="G8" s="158" t="n"/>
    </row>
    <row r="9" ht="12" customHeight="1" customFormat="1" s="0">
      <c r="D9" s="158" t="n"/>
      <c r="E9" s="158" t="n"/>
      <c r="F9" s="158" t="n"/>
      <c r="G9" s="158" t="n"/>
    </row>
    <row r="10" ht="13.5" customHeight="1" customFormat="1" s="0">
      <c r="A10" s="157" t="inlineStr">
        <is>
          <t xml:space="preserve">Подрядчик: </t>
        </is>
      </c>
      <c r="B10" s="157" t="n"/>
      <c r="C10" s="157" t="n"/>
      <c r="D10" s="158" t="inlineStr">
        <is>
          <t>ООО «Петровский Парк»</t>
        </is>
      </c>
      <c r="E10" s="158" t="n"/>
      <c r="F10" s="158" t="n"/>
      <c r="G10" s="158" t="n"/>
    </row>
    <row r="11" ht="12" customHeight="1" customFormat="1" s="0">
      <c r="A11" s="161" t="n"/>
      <c r="B11" s="161" t="n"/>
      <c r="D11" s="158" t="n"/>
      <c r="E11" s="158" t="n"/>
      <c r="F11" s="158" t="n"/>
      <c r="G11" s="158" t="n"/>
    </row>
    <row r="12" ht="25.5" customHeight="1" customFormat="1" s="0">
      <c r="A12" s="157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  <c r="B12" s="157" t="n"/>
      <c r="C12" s="157" t="n"/>
      <c r="D12" s="157" t="n"/>
      <c r="E12" s="157" t="n"/>
      <c r="F12" s="157" t="n"/>
      <c r="G12" s="157" t="n"/>
    </row>
    <row r="13" ht="18" customHeight="1" customFormat="1" s="0">
      <c r="A13" s="163" t="inlineStr">
        <is>
          <t>Основание: Ф.579959-19.33-РД</t>
        </is>
      </c>
      <c r="B13" s="164" t="n"/>
      <c r="C13" s="164" t="n"/>
      <c r="D13" s="164" t="n"/>
      <c r="E13" s="164" t="n"/>
      <c r="F13" s="164" t="n"/>
      <c r="G13" s="164" t="n"/>
    </row>
    <row r="14" ht="32.25" customHeight="1" customFormat="1" s="0">
      <c r="A14" s="165" t="inlineStr">
        <is>
          <t>№ пп</t>
        </is>
      </c>
      <c r="B14" s="165" t="inlineStr">
        <is>
          <t>Наименование работ и затрат</t>
        </is>
      </c>
      <c r="C14" s="165" t="inlineStr">
        <is>
          <t>Ед.
Изм</t>
        </is>
      </c>
      <c r="D14" s="165" t="inlineStr">
        <is>
          <t>Кол-
во.</t>
        </is>
      </c>
      <c r="E14" s="165" t="inlineStr">
        <is>
          <t>Обоснование стоимости</t>
        </is>
      </c>
      <c r="F14" s="165" t="inlineStr">
        <is>
          <t>Расчет стоимости</t>
        </is>
      </c>
      <c r="G14" s="165" t="inlineStr">
        <is>
          <t>Стоимость, руб.</t>
        </is>
      </c>
    </row>
    <row r="15" ht="12" customHeight="1" customFormat="1" s="0">
      <c r="A15" s="166" t="n">
        <v>1</v>
      </c>
      <c r="B15" s="167" t="n">
        <v>2</v>
      </c>
      <c r="C15" s="167" t="n">
        <v>3</v>
      </c>
      <c r="D15" s="167" t="n">
        <v>4</v>
      </c>
      <c r="E15" s="167" t="n">
        <v>5</v>
      </c>
      <c r="F15" s="167" t="n">
        <v>6</v>
      </c>
      <c r="G15" s="167" t="n">
        <v>7</v>
      </c>
    </row>
    <row r="16" ht="12.75" customHeight="1" customFormat="1" s="0">
      <c r="A16" s="168" t="inlineStr">
        <is>
          <t>1</t>
        </is>
      </c>
      <c r="B16" s="169" t="inlineStr">
        <is>
          <t>Раздел</t>
        </is>
      </c>
      <c r="C16" s="169" t="n"/>
      <c r="D16" s="169" t="n"/>
      <c r="E16" s="169" t="inlineStr">
        <is>
          <t>Полевые работы</t>
        </is>
      </c>
      <c r="F16" s="169" t="n"/>
      <c r="G16" s="170" t="n"/>
    </row>
    <row r="17" ht="176.25" customHeight="1" customFormat="1" s="0">
      <c r="A17" s="171" t="inlineStr">
        <is>
          <t>1.1</t>
        </is>
      </c>
      <c r="B17" s="172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12)</t>
        </is>
      </c>
      <c r="C17" s="173" t="inlineStr">
        <is>
          <t>знак (кол-во опор ВЛ, подлежащих вырубке)</t>
        </is>
      </c>
      <c r="D17" s="173" t="n">
        <v>628</v>
      </c>
      <c r="E17" s="173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73" t="inlineStr">
        <is>
          <t>921 руб. × 628 знаков × 1.25</t>
        </is>
      </c>
      <c r="G17" s="174" t="n">
        <f>ROUND(921*D17*1.25,2)</f>
        <v>722985</v>
      </c>
      <c r="I17" s="175" t="n"/>
    </row>
    <row r="18" ht="15.75" customHeight="1" customFormat="1" s="0">
      <c r="A18" s="176" t="n"/>
      <c r="B18" s="177" t="inlineStr">
        <is>
          <t>Коэффициенты</t>
        </is>
      </c>
      <c r="C18" s="177" t="n"/>
      <c r="D18" s="177" t="n"/>
      <c r="E18" s="177" t="n"/>
      <c r="F18" s="177" t="n"/>
      <c r="G18" s="178" t="n"/>
    </row>
    <row r="19" ht="12.75" customHeight="1" customFormat="1" s="0">
      <c r="A19" s="179" t="n"/>
      <c r="B19" s="180" t="inlineStr">
        <is>
          <t>Стадия: Изыскания</t>
        </is>
      </c>
      <c r="C19" s="181" t="n"/>
      <c r="D19" s="181" t="n"/>
      <c r="E19" s="181" t="n"/>
      <c r="F19" s="181" t="n"/>
      <c r="G19" s="182" t="n"/>
    </row>
    <row r="20" ht="15.75" customHeight="1" customFormat="1" s="0">
      <c r="A20" s="179" t="n"/>
      <c r="B20" s="183" t="inlineStr">
        <is>
          <t>Разделы документации</t>
        </is>
      </c>
      <c r="C20" s="183" t="n"/>
      <c r="D20" s="183" t="n"/>
      <c r="E20" s="183" t="n"/>
      <c r="F20" s="183" t="n"/>
      <c r="G20" s="184" t="n"/>
    </row>
    <row r="21" ht="12.75" customHeight="1" customFormat="1" s="0">
      <c r="A21" s="185" t="n"/>
      <c r="B21" s="186" t="inlineStr">
        <is>
          <t>1. Полный комплекс работ</t>
        </is>
      </c>
      <c r="C21" s="186" t="n"/>
      <c r="D21" s="186" t="n"/>
      <c r="E21" s="187" t="n">
        <v>1</v>
      </c>
      <c r="F21" s="186" t="n"/>
      <c r="G21" s="188" t="n"/>
    </row>
    <row r="22" ht="12.75" customHeight="1" customFormat="1" s="0">
      <c r="A22" s="185" t="inlineStr">
        <is>
          <t>1.2</t>
        </is>
      </c>
      <c r="B22" s="189" t="inlineStr">
        <is>
          <t>Итого Полевые работы:</t>
        </is>
      </c>
      <c r="C22" s="189" t="n"/>
      <c r="D22" s="189" t="n"/>
      <c r="E22" s="189" t="n"/>
      <c r="F22" s="189" t="n"/>
      <c r="G22" s="190" t="n">
        <f>ROUND(($G$17),2)</f>
        <v>722985</v>
      </c>
    </row>
    <row r="23" ht="25.5" customHeight="1" customFormat="1" s="0">
      <c r="A23" s="168" t="inlineStr">
        <is>
          <t>1.3</t>
        </is>
      </c>
      <c r="B23" s="169" t="inlineStr">
        <is>
          <t>Всего Полевые работы:</t>
        </is>
      </c>
      <c r="C23" s="169" t="n"/>
      <c r="D23" s="169" t="n"/>
      <c r="E23" s="169" t="n"/>
      <c r="F23" s="169" t="inlineStr">
        <is>
          <t>Сумма от п.1.2</t>
        </is>
      </c>
      <c r="G23" s="191" t="n">
        <f>ROUND((SUM($G$22:$G$22)),2)</f>
        <v>722985</v>
      </c>
      <c r="I23" s="175" t="n"/>
    </row>
    <row r="24" ht="12.75" customHeight="1" customFormat="1" s="0">
      <c r="A24" s="168" t="inlineStr">
        <is>
          <t>2</t>
        </is>
      </c>
      <c r="B24" s="169" t="inlineStr">
        <is>
          <t>Раздел</t>
        </is>
      </c>
      <c r="C24" s="169" t="n"/>
      <c r="D24" s="169" t="n"/>
      <c r="E24" s="169" t="inlineStr">
        <is>
          <t>Прочие расходы</t>
        </is>
      </c>
      <c r="F24" s="169" t="n"/>
      <c r="G24" s="170" t="n"/>
      <c r="I24" s="175" t="n"/>
    </row>
    <row r="25" ht="123.75" customHeight="1" customFormat="1" s="0">
      <c r="A25" s="168" t="inlineStr">
        <is>
          <t>2.1</t>
        </is>
      </c>
      <c r="B25" s="192" t="inlineStr">
        <is>
          <t>Внутренний транспорт. Исходное расстояние от базы до участка свыше 50 до 100 км; полевые работы свыше 300 до 750 тыс. руб. Коэффициент к трассе 1.1.</t>
        </is>
      </c>
      <c r="C25" s="192" t="n"/>
      <c r="D25" s="192" t="n"/>
      <c r="E25" s="192" t="inlineStr">
        <is>
          <t>О.у. п.9 табл 4 п.8, Прим. б) п.3.</t>
        </is>
      </c>
      <c r="F25" s="192" t="inlineStr">
        <is>
          <t>24.7500% от п.1.3</t>
        </is>
      </c>
      <c r="G25" s="193" t="n">
        <f>ROUND(G23*0.2475,2)</f>
        <v>178938.79</v>
      </c>
      <c r="I25" s="175" t="n"/>
    </row>
    <row r="26" ht="38.25" customHeight="1" customFormat="1" s="0">
      <c r="A26" s="168" t="inlineStr">
        <is>
          <t>2.2</t>
        </is>
      </c>
      <c r="B26" s="192" t="inlineStr">
        <is>
          <t xml:space="preserve">Расходы по организации и ликвидации работ </t>
        </is>
      </c>
      <c r="C26" s="192" t="n"/>
      <c r="D26" s="192" t="n"/>
      <c r="E26" s="192" t="inlineStr">
        <is>
          <t xml:space="preserve">О.у. п.13 6%
</t>
        </is>
      </c>
      <c r="F26" s="192" t="inlineStr">
        <is>
          <t>6% × 1.00 от п.1.3 и 2.1</t>
        </is>
      </c>
      <c r="G26" s="193" t="n">
        <f>ROUND((G23+G25)*0.06*1,2)</f>
        <v>54115.43</v>
      </c>
      <c r="I26" s="175" t="n"/>
    </row>
    <row r="27" ht="25.5" customHeight="1" customFormat="1" s="0">
      <c r="A27" s="168" t="inlineStr">
        <is>
          <t>2.3</t>
        </is>
      </c>
      <c r="B27" s="169" t="inlineStr">
        <is>
          <t>Всего Прочие расходы:</t>
        </is>
      </c>
      <c r="C27" s="169" t="n"/>
      <c r="D27" s="169" t="n"/>
      <c r="E27" s="169" t="n"/>
      <c r="F27" s="169" t="inlineStr">
        <is>
          <t>Сумма от п.2.1-2.2</t>
        </is>
      </c>
      <c r="G27" s="191" t="n">
        <f>ROUND((SUM($G$25:$G$26)),2)</f>
        <v>233054.22</v>
      </c>
      <c r="I27" s="175" t="n"/>
    </row>
    <row r="28" ht="12.75" customHeight="1" customFormat="1" s="0">
      <c r="A28" s="168" t="inlineStr">
        <is>
          <t>3</t>
        </is>
      </c>
      <c r="B28" s="169" t="inlineStr">
        <is>
          <t>Итого по смете:</t>
        </is>
      </c>
      <c r="C28" s="169" t="n"/>
      <c r="D28" s="169" t="n"/>
      <c r="E28" s="169" t="n"/>
      <c r="F28" s="169" t="n"/>
      <c r="G28" s="191" t="n">
        <f>ROUND(($G$23 + $G$27),2)</f>
        <v>956039.22</v>
      </c>
      <c r="I28" s="175" t="n"/>
    </row>
    <row r="29" ht="80.25" customHeight="1" customFormat="1" s="0">
      <c r="A29" s="168" t="inlineStr">
        <is>
          <t>4</t>
        </is>
      </c>
      <c r="B29" s="192" t="inlineStr">
        <is>
          <t>Районная надбавка от полевых работ. Районный коэффициент к зар. плате 1.3 (Зейский район) и Надбавка при базировании работников в Амурской обл.</t>
        </is>
      </c>
      <c r="C29" s="192" t="n"/>
      <c r="D29" s="192" t="n"/>
      <c r="E29" s="192" t="inlineStr">
        <is>
          <t xml:space="preserve">п.8д О.у. Табл.3, п. 8е
</t>
        </is>
      </c>
      <c r="F29" s="192" t="inlineStr">
        <is>
          <t>Коэф - т 1+(0,15+0,25) от п.3</t>
        </is>
      </c>
      <c r="G29" s="193" t="n">
        <f>ROUND(G28*1.4,2)</f>
        <v>1338454.91</v>
      </c>
      <c r="I29" s="194" t="n"/>
      <c r="K29" s="195" t="n"/>
    </row>
    <row r="30" ht="41.25" customHeight="1" customFormat="1" s="0">
      <c r="A30" s="168" t="inlineStr">
        <is>
          <t>5</t>
        </is>
      </c>
      <c r="B30" s="192" t="inlineStr">
        <is>
          <t>Индекс на I квартал 2026 года на изыскательские работы к уровню цен 01.01.2001</t>
        </is>
      </c>
      <c r="C30" s="192" t="n"/>
      <c r="D30" s="192" t="n"/>
      <c r="E30" s="192" t="inlineStr">
        <is>
          <t>Минстрой России от 26.01.2026 № 3017-ИФ/09, приложение 5.</t>
        </is>
      </c>
      <c r="F30" s="192" t="inlineStr">
        <is>
          <t>Коэффициент 6,97 к итогу п.4</t>
        </is>
      </c>
      <c r="G30" s="193" t="n">
        <f>ROUND(G29*6.97,2)</f>
        <v>9329030.72</v>
      </c>
      <c r="I30" s="175" t="n"/>
    </row>
    <row r="31" ht="12.75" customHeight="1" customFormat="1" s="0">
      <c r="A31" s="168" t="inlineStr">
        <is>
          <t>6</t>
        </is>
      </c>
      <c r="B31" s="169" t="inlineStr">
        <is>
          <t>Всего по смете:</t>
        </is>
      </c>
      <c r="C31" s="169" t="n"/>
      <c r="D31" s="169" t="n"/>
      <c r="E31" s="169" t="n"/>
      <c r="F31" s="169" t="inlineStr">
        <is>
          <t>Сумма от п.5</t>
        </is>
      </c>
      <c r="G31" s="191" t="n">
        <f>ROUND((G30),2)</f>
        <v>9329030.72</v>
      </c>
    </row>
    <row r="32" ht="43.5" customHeight="1" customFormat="1" s="0">
      <c r="A32" s="168" t="inlineStr">
        <is>
          <t>7</t>
        </is>
      </c>
      <c r="B32" s="169" t="inlineStr">
        <is>
          <t>Всего по смете в 2000 г.:</t>
        </is>
      </c>
      <c r="C32" s="169" t="n"/>
      <c r="D32" s="169" t="n"/>
      <c r="E32" s="169" t="inlineStr">
        <is>
          <t>Письма Госстроя России от 04.01.2001 № АШ- 9/10, и от 07.10.1999 № АШ-3412/10</t>
        </is>
      </c>
      <c r="F32" s="169" t="n">
        <v>1.266</v>
      </c>
      <c r="G32" s="191" t="n">
        <f>ROUND(G29/F32,2)</f>
        <v>1057231.37</v>
      </c>
      <c r="H32" s="194" t="n"/>
    </row>
    <row r="33" ht="15.75" customHeight="1" customFormat="1" s="0">
      <c r="A33" s="196" t="n"/>
      <c r="B33" s="122" t="n"/>
      <c r="C33" s="122" t="n"/>
      <c r="D33" s="122" t="n"/>
      <c r="E33" s="122" t="n"/>
      <c r="F33" s="122" t="n"/>
      <c r="G33" s="197" t="n"/>
      <c r="H33" s="194" t="n"/>
    </row>
    <row r="34" ht="12" customHeight="1" customFormat="1" s="0">
      <c r="A34" s="198" t="inlineStr">
        <is>
          <t>Составил:                                                                                                        Григорова И. А.</t>
        </is>
      </c>
      <c r="B34" s="198" t="n"/>
      <c r="C34" s="198" t="n"/>
      <c r="D34" s="198" t="n"/>
      <c r="E34" s="198" t="n"/>
      <c r="F34" s="198" t="n"/>
      <c r="G34" s="198" t="n"/>
    </row>
    <row r="35" ht="12" customHeight="1" customFormat="1" s="0">
      <c r="A35" s="198" t="n"/>
      <c r="B35" s="198" t="n"/>
      <c r="C35" s="198" t="n"/>
      <c r="D35" s="198" t="n"/>
      <c r="E35" s="198" t="n"/>
      <c r="F35" s="198" t="n"/>
      <c r="G35" s="198" t="n"/>
      <c r="I35" s="199" t="n"/>
    </row>
    <row r="36" ht="12" customHeight="1" customFormat="1" s="0">
      <c r="A36" s="198" t="n"/>
      <c r="B36" s="198" t="n"/>
      <c r="C36" s="198" t="n"/>
      <c r="D36" s="198" t="n"/>
      <c r="E36" s="198" t="n"/>
      <c r="F36" s="198" t="n"/>
      <c r="G36" s="198" t="n"/>
    </row>
    <row r="37" ht="12" customHeight="1" customFormat="1" s="0">
      <c r="A37" s="198" t="inlineStr">
        <is>
          <t>Проверил:                                                                                                      Черкасов А. В.</t>
        </is>
      </c>
      <c r="B37" s="198" t="n"/>
      <c r="C37" s="198" t="n"/>
      <c r="D37" s="198" t="n"/>
      <c r="E37" s="198" t="n"/>
      <c r="F37" s="198" t="n"/>
      <c r="G37" s="198" t="n"/>
    </row>
    <row r="38" ht="12.75" customHeight="1" customFormat="1" s="0">
      <c r="A38" s="200" t="n"/>
      <c r="B38" s="200" t="n"/>
      <c r="C38" s="200" t="n"/>
      <c r="D38" s="200" t="n"/>
      <c r="E38" s="200" t="n"/>
      <c r="F38" s="200" t="n"/>
      <c r="G38" s="200" t="n"/>
      <c r="I38" s="201" t="n"/>
    </row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 ht="12" customHeight="1" customFormat="1" s="0">
      <c r="B57" s="202" t="n"/>
    </row>
    <row r="58"/>
    <row r="59" ht="75" customHeight="1" customFormat="1" s="0">
      <c r="A59" s="203" t="n"/>
      <c r="B59" s="203" t="n"/>
      <c r="C59" s="203" t="n"/>
      <c r="D59" s="203" t="n"/>
      <c r="E59" s="203" t="n"/>
      <c r="F59" s="203" t="n"/>
      <c r="G59" s="203" t="n"/>
    </row>
  </sheetData>
  <mergeCells count="16">
    <mergeCell ref="A10:C10"/>
    <mergeCell ref="A13:G13"/>
    <mergeCell ref="D10:G11"/>
    <mergeCell ref="B2:F2"/>
    <mergeCell ref="D6:G6"/>
    <mergeCell ref="A8:C8"/>
    <mergeCell ref="A6:C6"/>
    <mergeCell ref="D8:G9"/>
    <mergeCell ref="A12:G12"/>
    <mergeCell ref="A34:G34"/>
    <mergeCell ref="A38:G38"/>
    <mergeCell ref="D4:G4"/>
    <mergeCell ref="B1:F1"/>
    <mergeCell ref="A59:G59"/>
    <mergeCell ref="A4:C4"/>
    <mergeCell ref="A37:G37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48.xml><?xml version="1.0" encoding="utf-8"?>
<worksheet xmlns="http://schemas.openxmlformats.org/spreadsheetml/2006/main">
  <sheetPr filterMode="0">
    <outlinePr summaryBelow="1" summaryRight="1"/>
    <pageSetUpPr fitToPage="1"/>
  </sheetPr>
  <dimension ref="A1:Q59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9" customWidth="1" min="1" max="1"/>
    <col width="9.140000000000001" customWidth="1" min="2" max="2"/>
    <col width="9.289999999999999" customWidth="1" min="3" max="3"/>
    <col width="7.86" customWidth="1" min="4" max="4"/>
    <col width="8.289999999999999" customWidth="1" min="5" max="5"/>
    <col width="11" customWidth="1" min="6" max="6"/>
    <col width="9.140000000000001" customWidth="1" min="7" max="7"/>
    <col width="3.72" customWidth="1" min="8" max="8"/>
    <col width="7.28" customWidth="1" min="9" max="9"/>
    <col width="9.289999999999999" customWidth="1" min="10" max="10"/>
    <col width="12.29" customWidth="1" min="11" max="11"/>
    <col width="9.140000000000001" customWidth="1" min="12" max="256"/>
    <col width="9.289999999999999" customWidth="1" min="257" max="257"/>
    <col width="9.140000000000001" customWidth="1" min="258" max="258"/>
    <col width="9.289999999999999" customWidth="1" min="259" max="261"/>
    <col width="7.86" customWidth="1" min="262" max="262"/>
    <col width="9.140000000000001" customWidth="1" min="263" max="263"/>
    <col width="3.72" customWidth="1" min="264" max="264"/>
    <col width="9.710000000000001" customWidth="1" min="265" max="265"/>
    <col width="9.140000000000001" customWidth="1" min="266" max="266"/>
    <col width="9.43" customWidth="1" min="267" max="267"/>
    <col width="9.140000000000001" customWidth="1" min="268" max="512"/>
    <col width="9.289999999999999" customWidth="1" min="513" max="513"/>
    <col width="9.140000000000001" customWidth="1" min="514" max="514"/>
    <col width="9.289999999999999" customWidth="1" min="515" max="517"/>
    <col width="7.86" customWidth="1" min="518" max="518"/>
    <col width="9.140000000000001" customWidth="1" min="519" max="519"/>
    <col width="3.72" customWidth="1" min="520" max="520"/>
    <col width="9.710000000000001" customWidth="1" min="521" max="521"/>
    <col width="9.140000000000001" customWidth="1" min="522" max="522"/>
    <col width="9.43" customWidth="1" min="523" max="523"/>
    <col width="9.140000000000001" customWidth="1" min="524" max="768"/>
    <col width="9.289999999999999" customWidth="1" min="769" max="769"/>
    <col width="9.140000000000001" customWidth="1" min="770" max="770"/>
    <col width="9.289999999999999" customWidth="1" min="771" max="773"/>
    <col width="7.86" customWidth="1" min="774" max="774"/>
    <col width="9.140000000000001" customWidth="1" min="775" max="775"/>
    <col width="3.72" customWidth="1" min="776" max="776"/>
    <col width="9.710000000000001" customWidth="1" min="777" max="777"/>
    <col width="9.140000000000001" customWidth="1" min="778" max="778"/>
    <col width="9.43" customWidth="1" min="779" max="779"/>
    <col width="9.140000000000001" customWidth="1" min="780" max="1024"/>
    <col width="9.289999999999999" customWidth="1" min="1025" max="1025"/>
    <col width="9.140000000000001" customWidth="1" min="1026" max="1026"/>
    <col width="9.289999999999999" customWidth="1" min="1027" max="1029"/>
    <col width="7.86" customWidth="1" min="1030" max="1030"/>
    <col width="9.140000000000001" customWidth="1" min="1031" max="1031"/>
    <col width="3.72" customWidth="1" min="1032" max="1032"/>
    <col width="9.710000000000001" customWidth="1" min="1033" max="1033"/>
    <col width="9.140000000000001" customWidth="1" min="1034" max="1034"/>
    <col width="9.43" customWidth="1" min="1035" max="1035"/>
    <col width="9.140000000000001" customWidth="1" min="1036" max="1280"/>
    <col width="9.289999999999999" customWidth="1" min="1281" max="1281"/>
    <col width="9.140000000000001" customWidth="1" min="1282" max="1282"/>
    <col width="9.289999999999999" customWidth="1" min="1283" max="1285"/>
    <col width="7.86" customWidth="1" min="1286" max="1286"/>
    <col width="9.140000000000001" customWidth="1" min="1287" max="1287"/>
    <col width="3.72" customWidth="1" min="1288" max="1288"/>
    <col width="9.710000000000001" customWidth="1" min="1289" max="1289"/>
    <col width="9.140000000000001" customWidth="1" min="1290" max="1290"/>
    <col width="9.43" customWidth="1" min="1291" max="1291"/>
    <col width="9.140000000000001" customWidth="1" min="1292" max="1536"/>
    <col width="9.289999999999999" customWidth="1" min="1537" max="1537"/>
    <col width="9.140000000000001" customWidth="1" min="1538" max="1538"/>
    <col width="9.289999999999999" customWidth="1" min="1539" max="1541"/>
    <col width="7.86" customWidth="1" min="1542" max="1542"/>
    <col width="9.140000000000001" customWidth="1" min="1543" max="1543"/>
    <col width="3.72" customWidth="1" min="1544" max="1544"/>
    <col width="9.710000000000001" customWidth="1" min="1545" max="1545"/>
    <col width="9.140000000000001" customWidth="1" min="1546" max="1546"/>
    <col width="9.43" customWidth="1" min="1547" max="1547"/>
    <col width="9.140000000000001" customWidth="1" min="1548" max="1792"/>
    <col width="9.289999999999999" customWidth="1" min="1793" max="1793"/>
    <col width="9.140000000000001" customWidth="1" min="1794" max="1794"/>
    <col width="9.289999999999999" customWidth="1" min="1795" max="1797"/>
    <col width="7.86" customWidth="1" min="1798" max="1798"/>
    <col width="9.140000000000001" customWidth="1" min="1799" max="1799"/>
    <col width="3.72" customWidth="1" min="1800" max="1800"/>
    <col width="9.710000000000001" customWidth="1" min="1801" max="1801"/>
    <col width="9.140000000000001" customWidth="1" min="1802" max="1802"/>
    <col width="9.43" customWidth="1" min="1803" max="1803"/>
    <col width="9.140000000000001" customWidth="1" min="1804" max="2048"/>
    <col width="9.289999999999999" customWidth="1" min="2049" max="2049"/>
    <col width="9.140000000000001" customWidth="1" min="2050" max="2050"/>
    <col width="9.289999999999999" customWidth="1" min="2051" max="2053"/>
    <col width="7.86" customWidth="1" min="2054" max="2054"/>
    <col width="9.140000000000001" customWidth="1" min="2055" max="2055"/>
    <col width="3.72" customWidth="1" min="2056" max="2056"/>
    <col width="9.710000000000001" customWidth="1" min="2057" max="2057"/>
    <col width="9.140000000000001" customWidth="1" min="2058" max="2058"/>
    <col width="9.43" customWidth="1" min="2059" max="2059"/>
    <col width="9.140000000000001" customWidth="1" min="2060" max="2304"/>
    <col width="9.289999999999999" customWidth="1" min="2305" max="2305"/>
    <col width="9.140000000000001" customWidth="1" min="2306" max="2306"/>
    <col width="9.289999999999999" customWidth="1" min="2307" max="2309"/>
    <col width="7.86" customWidth="1" min="2310" max="2310"/>
    <col width="9.140000000000001" customWidth="1" min="2311" max="2311"/>
    <col width="3.72" customWidth="1" min="2312" max="2312"/>
    <col width="9.710000000000001" customWidth="1" min="2313" max="2313"/>
    <col width="9.140000000000001" customWidth="1" min="2314" max="2314"/>
    <col width="9.43" customWidth="1" min="2315" max="2315"/>
    <col width="9.140000000000001" customWidth="1" min="2316" max="2560"/>
    <col width="9.289999999999999" customWidth="1" min="2561" max="2561"/>
    <col width="9.140000000000001" customWidth="1" min="2562" max="2562"/>
    <col width="9.289999999999999" customWidth="1" min="2563" max="2565"/>
    <col width="7.86" customWidth="1" min="2566" max="2566"/>
    <col width="9.140000000000001" customWidth="1" min="2567" max="2567"/>
    <col width="3.72" customWidth="1" min="2568" max="2568"/>
    <col width="9.710000000000001" customWidth="1" min="2569" max="2569"/>
    <col width="9.140000000000001" customWidth="1" min="2570" max="2570"/>
    <col width="9.43" customWidth="1" min="2571" max="2571"/>
    <col width="9.140000000000001" customWidth="1" min="2572" max="2816"/>
    <col width="9.289999999999999" customWidth="1" min="2817" max="2817"/>
    <col width="9.140000000000001" customWidth="1" min="2818" max="2818"/>
    <col width="9.289999999999999" customWidth="1" min="2819" max="2821"/>
    <col width="7.86" customWidth="1" min="2822" max="2822"/>
    <col width="9.140000000000001" customWidth="1" min="2823" max="2823"/>
    <col width="3.72" customWidth="1" min="2824" max="2824"/>
    <col width="9.710000000000001" customWidth="1" min="2825" max="2825"/>
    <col width="9.140000000000001" customWidth="1" min="2826" max="2826"/>
    <col width="9.43" customWidth="1" min="2827" max="2827"/>
    <col width="9.140000000000001" customWidth="1" min="2828" max="3072"/>
    <col width="9.289999999999999" customWidth="1" min="3073" max="3073"/>
    <col width="9.140000000000001" customWidth="1" min="3074" max="3074"/>
    <col width="9.289999999999999" customWidth="1" min="3075" max="3077"/>
    <col width="7.86" customWidth="1" min="3078" max="3078"/>
    <col width="9.140000000000001" customWidth="1" min="3079" max="3079"/>
    <col width="3.72" customWidth="1" min="3080" max="3080"/>
    <col width="9.710000000000001" customWidth="1" min="3081" max="3081"/>
    <col width="9.140000000000001" customWidth="1" min="3082" max="3082"/>
    <col width="9.43" customWidth="1" min="3083" max="3083"/>
    <col width="9.140000000000001" customWidth="1" min="3084" max="3328"/>
    <col width="9.289999999999999" customWidth="1" min="3329" max="3329"/>
    <col width="9.140000000000001" customWidth="1" min="3330" max="3330"/>
    <col width="9.289999999999999" customWidth="1" min="3331" max="3333"/>
    <col width="7.86" customWidth="1" min="3334" max="3334"/>
    <col width="9.140000000000001" customWidth="1" min="3335" max="3335"/>
    <col width="3.72" customWidth="1" min="3336" max="3336"/>
    <col width="9.710000000000001" customWidth="1" min="3337" max="3337"/>
    <col width="9.140000000000001" customWidth="1" min="3338" max="3338"/>
    <col width="9.43" customWidth="1" min="3339" max="3339"/>
    <col width="9.140000000000001" customWidth="1" min="3340" max="3584"/>
    <col width="9.289999999999999" customWidth="1" min="3585" max="3585"/>
    <col width="9.140000000000001" customWidth="1" min="3586" max="3586"/>
    <col width="9.289999999999999" customWidth="1" min="3587" max="3589"/>
    <col width="7.86" customWidth="1" min="3590" max="3590"/>
    <col width="9.140000000000001" customWidth="1" min="3591" max="3591"/>
    <col width="3.72" customWidth="1" min="3592" max="3592"/>
    <col width="9.710000000000001" customWidth="1" min="3593" max="3593"/>
    <col width="9.140000000000001" customWidth="1" min="3594" max="3594"/>
    <col width="9.43" customWidth="1" min="3595" max="3595"/>
    <col width="9.140000000000001" customWidth="1" min="3596" max="3840"/>
    <col width="9.289999999999999" customWidth="1" min="3841" max="3841"/>
    <col width="9.140000000000001" customWidth="1" min="3842" max="3842"/>
    <col width="9.289999999999999" customWidth="1" min="3843" max="3845"/>
    <col width="7.86" customWidth="1" min="3846" max="3846"/>
    <col width="9.140000000000001" customWidth="1" min="3847" max="3847"/>
    <col width="3.72" customWidth="1" min="3848" max="3848"/>
    <col width="9.710000000000001" customWidth="1" min="3849" max="3849"/>
    <col width="9.140000000000001" customWidth="1" min="3850" max="3850"/>
    <col width="9.43" customWidth="1" min="3851" max="3851"/>
    <col width="9.140000000000001" customWidth="1" min="3852" max="4096"/>
    <col width="9.289999999999999" customWidth="1" min="4097" max="4097"/>
    <col width="9.140000000000001" customWidth="1" min="4098" max="4098"/>
    <col width="9.289999999999999" customWidth="1" min="4099" max="4101"/>
    <col width="7.86" customWidth="1" min="4102" max="4102"/>
    <col width="9.140000000000001" customWidth="1" min="4103" max="4103"/>
    <col width="3.72" customWidth="1" min="4104" max="4104"/>
    <col width="9.710000000000001" customWidth="1" min="4105" max="4105"/>
    <col width="9.140000000000001" customWidth="1" min="4106" max="4106"/>
    <col width="9.43" customWidth="1" min="4107" max="4107"/>
    <col width="9.140000000000001" customWidth="1" min="4108" max="4352"/>
    <col width="9.289999999999999" customWidth="1" min="4353" max="4353"/>
    <col width="9.140000000000001" customWidth="1" min="4354" max="4354"/>
    <col width="9.289999999999999" customWidth="1" min="4355" max="4357"/>
    <col width="7.86" customWidth="1" min="4358" max="4358"/>
    <col width="9.140000000000001" customWidth="1" min="4359" max="4359"/>
    <col width="3.72" customWidth="1" min="4360" max="4360"/>
    <col width="9.710000000000001" customWidth="1" min="4361" max="4361"/>
    <col width="9.140000000000001" customWidth="1" min="4362" max="4362"/>
    <col width="9.43" customWidth="1" min="4363" max="4363"/>
    <col width="9.140000000000001" customWidth="1" min="4364" max="4608"/>
    <col width="9.289999999999999" customWidth="1" min="4609" max="4609"/>
    <col width="9.140000000000001" customWidth="1" min="4610" max="4610"/>
    <col width="9.289999999999999" customWidth="1" min="4611" max="4613"/>
    <col width="7.86" customWidth="1" min="4614" max="4614"/>
    <col width="9.140000000000001" customWidth="1" min="4615" max="4615"/>
    <col width="3.72" customWidth="1" min="4616" max="4616"/>
    <col width="9.710000000000001" customWidth="1" min="4617" max="4617"/>
    <col width="9.140000000000001" customWidth="1" min="4618" max="4618"/>
    <col width="9.43" customWidth="1" min="4619" max="4619"/>
    <col width="9.140000000000001" customWidth="1" min="4620" max="4864"/>
    <col width="9.289999999999999" customWidth="1" min="4865" max="4865"/>
    <col width="9.140000000000001" customWidth="1" min="4866" max="4866"/>
    <col width="9.289999999999999" customWidth="1" min="4867" max="4869"/>
    <col width="7.86" customWidth="1" min="4870" max="4870"/>
    <col width="9.140000000000001" customWidth="1" min="4871" max="4871"/>
    <col width="3.72" customWidth="1" min="4872" max="4872"/>
    <col width="9.710000000000001" customWidth="1" min="4873" max="4873"/>
    <col width="9.140000000000001" customWidth="1" min="4874" max="4874"/>
    <col width="9.43" customWidth="1" min="4875" max="4875"/>
    <col width="9.140000000000001" customWidth="1" min="4876" max="5120"/>
    <col width="9.289999999999999" customWidth="1" min="5121" max="5121"/>
    <col width="9.140000000000001" customWidth="1" min="5122" max="5122"/>
    <col width="9.289999999999999" customWidth="1" min="5123" max="5125"/>
    <col width="7.86" customWidth="1" min="5126" max="5126"/>
    <col width="9.140000000000001" customWidth="1" min="5127" max="5127"/>
    <col width="3.72" customWidth="1" min="5128" max="5128"/>
    <col width="9.710000000000001" customWidth="1" min="5129" max="5129"/>
    <col width="9.140000000000001" customWidth="1" min="5130" max="5130"/>
    <col width="9.43" customWidth="1" min="5131" max="5131"/>
    <col width="9.140000000000001" customWidth="1" min="5132" max="5376"/>
    <col width="9.289999999999999" customWidth="1" min="5377" max="5377"/>
    <col width="9.140000000000001" customWidth="1" min="5378" max="5378"/>
    <col width="9.289999999999999" customWidth="1" min="5379" max="5381"/>
    <col width="7.86" customWidth="1" min="5382" max="5382"/>
    <col width="9.140000000000001" customWidth="1" min="5383" max="5383"/>
    <col width="3.72" customWidth="1" min="5384" max="5384"/>
    <col width="9.710000000000001" customWidth="1" min="5385" max="5385"/>
    <col width="9.140000000000001" customWidth="1" min="5386" max="5386"/>
    <col width="9.43" customWidth="1" min="5387" max="5387"/>
    <col width="9.140000000000001" customWidth="1" min="5388" max="5632"/>
    <col width="9.289999999999999" customWidth="1" min="5633" max="5633"/>
    <col width="9.140000000000001" customWidth="1" min="5634" max="5634"/>
    <col width="9.289999999999999" customWidth="1" min="5635" max="5637"/>
    <col width="7.86" customWidth="1" min="5638" max="5638"/>
    <col width="9.140000000000001" customWidth="1" min="5639" max="5639"/>
    <col width="3.72" customWidth="1" min="5640" max="5640"/>
    <col width="9.710000000000001" customWidth="1" min="5641" max="5641"/>
    <col width="9.140000000000001" customWidth="1" min="5642" max="5642"/>
    <col width="9.43" customWidth="1" min="5643" max="5643"/>
    <col width="9.140000000000001" customWidth="1" min="5644" max="5888"/>
    <col width="9.289999999999999" customWidth="1" min="5889" max="5889"/>
    <col width="9.140000000000001" customWidth="1" min="5890" max="5890"/>
    <col width="9.289999999999999" customWidth="1" min="5891" max="5893"/>
    <col width="7.86" customWidth="1" min="5894" max="5894"/>
    <col width="9.140000000000001" customWidth="1" min="5895" max="5895"/>
    <col width="3.72" customWidth="1" min="5896" max="5896"/>
    <col width="9.710000000000001" customWidth="1" min="5897" max="5897"/>
    <col width="9.140000000000001" customWidth="1" min="5898" max="5898"/>
    <col width="9.43" customWidth="1" min="5899" max="5899"/>
    <col width="9.140000000000001" customWidth="1" min="5900" max="6144"/>
    <col width="9.289999999999999" customWidth="1" min="6145" max="6145"/>
    <col width="9.140000000000001" customWidth="1" min="6146" max="6146"/>
    <col width="9.289999999999999" customWidth="1" min="6147" max="6149"/>
    <col width="7.86" customWidth="1" min="6150" max="6150"/>
    <col width="9.140000000000001" customWidth="1" min="6151" max="6151"/>
    <col width="3.72" customWidth="1" min="6152" max="6152"/>
    <col width="9.710000000000001" customWidth="1" min="6153" max="6153"/>
    <col width="9.140000000000001" customWidth="1" min="6154" max="6154"/>
    <col width="9.43" customWidth="1" min="6155" max="6155"/>
    <col width="9.140000000000001" customWidth="1" min="6156" max="6400"/>
    <col width="9.289999999999999" customWidth="1" min="6401" max="6401"/>
    <col width="9.140000000000001" customWidth="1" min="6402" max="6402"/>
    <col width="9.289999999999999" customWidth="1" min="6403" max="6405"/>
    <col width="7.86" customWidth="1" min="6406" max="6406"/>
    <col width="9.140000000000001" customWidth="1" min="6407" max="6407"/>
    <col width="3.72" customWidth="1" min="6408" max="6408"/>
    <col width="9.710000000000001" customWidth="1" min="6409" max="6409"/>
    <col width="9.140000000000001" customWidth="1" min="6410" max="6410"/>
    <col width="9.43" customWidth="1" min="6411" max="6411"/>
    <col width="9.140000000000001" customWidth="1" min="6412" max="6656"/>
    <col width="9.289999999999999" customWidth="1" min="6657" max="6657"/>
    <col width="9.140000000000001" customWidth="1" min="6658" max="6658"/>
    <col width="9.289999999999999" customWidth="1" min="6659" max="6661"/>
    <col width="7.86" customWidth="1" min="6662" max="6662"/>
    <col width="9.140000000000001" customWidth="1" min="6663" max="6663"/>
    <col width="3.72" customWidth="1" min="6664" max="6664"/>
    <col width="9.710000000000001" customWidth="1" min="6665" max="6665"/>
    <col width="9.140000000000001" customWidth="1" min="6666" max="6666"/>
    <col width="9.43" customWidth="1" min="6667" max="6667"/>
    <col width="9.140000000000001" customWidth="1" min="6668" max="6912"/>
    <col width="9.289999999999999" customWidth="1" min="6913" max="6913"/>
    <col width="9.140000000000001" customWidth="1" min="6914" max="6914"/>
    <col width="9.289999999999999" customWidth="1" min="6915" max="6917"/>
    <col width="7.86" customWidth="1" min="6918" max="6918"/>
    <col width="9.140000000000001" customWidth="1" min="6919" max="6919"/>
    <col width="3.72" customWidth="1" min="6920" max="6920"/>
    <col width="9.710000000000001" customWidth="1" min="6921" max="6921"/>
    <col width="9.140000000000001" customWidth="1" min="6922" max="6922"/>
    <col width="9.43" customWidth="1" min="6923" max="6923"/>
    <col width="9.140000000000001" customWidth="1" min="6924" max="7168"/>
    <col width="9.289999999999999" customWidth="1" min="7169" max="7169"/>
    <col width="9.140000000000001" customWidth="1" min="7170" max="7170"/>
    <col width="9.289999999999999" customWidth="1" min="7171" max="7173"/>
    <col width="7.86" customWidth="1" min="7174" max="7174"/>
    <col width="9.140000000000001" customWidth="1" min="7175" max="7175"/>
    <col width="3.72" customWidth="1" min="7176" max="7176"/>
    <col width="9.710000000000001" customWidth="1" min="7177" max="7177"/>
    <col width="9.140000000000001" customWidth="1" min="7178" max="7178"/>
    <col width="9.43" customWidth="1" min="7179" max="7179"/>
    <col width="9.140000000000001" customWidth="1" min="7180" max="7424"/>
    <col width="9.289999999999999" customWidth="1" min="7425" max="7425"/>
    <col width="9.140000000000001" customWidth="1" min="7426" max="7426"/>
    <col width="9.289999999999999" customWidth="1" min="7427" max="7429"/>
    <col width="7.86" customWidth="1" min="7430" max="7430"/>
    <col width="9.140000000000001" customWidth="1" min="7431" max="7431"/>
    <col width="3.72" customWidth="1" min="7432" max="7432"/>
    <col width="9.710000000000001" customWidth="1" min="7433" max="7433"/>
    <col width="9.140000000000001" customWidth="1" min="7434" max="7434"/>
    <col width="9.43" customWidth="1" min="7435" max="7435"/>
    <col width="9.140000000000001" customWidth="1" min="7436" max="7680"/>
    <col width="9.289999999999999" customWidth="1" min="7681" max="7681"/>
    <col width="9.140000000000001" customWidth="1" min="7682" max="7682"/>
    <col width="9.289999999999999" customWidth="1" min="7683" max="7685"/>
    <col width="7.86" customWidth="1" min="7686" max="7686"/>
    <col width="9.140000000000001" customWidth="1" min="7687" max="7687"/>
    <col width="3.72" customWidth="1" min="7688" max="7688"/>
    <col width="9.710000000000001" customWidth="1" min="7689" max="7689"/>
    <col width="9.140000000000001" customWidth="1" min="7690" max="7690"/>
    <col width="9.43" customWidth="1" min="7691" max="7691"/>
    <col width="9.140000000000001" customWidth="1" min="7692" max="7936"/>
    <col width="9.289999999999999" customWidth="1" min="7937" max="7937"/>
    <col width="9.140000000000001" customWidth="1" min="7938" max="7938"/>
    <col width="9.289999999999999" customWidth="1" min="7939" max="7941"/>
    <col width="7.86" customWidth="1" min="7942" max="7942"/>
    <col width="9.140000000000001" customWidth="1" min="7943" max="7943"/>
    <col width="3.72" customWidth="1" min="7944" max="7944"/>
    <col width="9.710000000000001" customWidth="1" min="7945" max="7945"/>
    <col width="9.140000000000001" customWidth="1" min="7946" max="7946"/>
    <col width="9.43" customWidth="1" min="7947" max="7947"/>
    <col width="9.140000000000001" customWidth="1" min="7948" max="8192"/>
    <col width="9.289999999999999" customWidth="1" min="8193" max="8193"/>
    <col width="9.140000000000001" customWidth="1" min="8194" max="8194"/>
    <col width="9.289999999999999" customWidth="1" min="8195" max="8197"/>
    <col width="7.86" customWidth="1" min="8198" max="8198"/>
    <col width="9.140000000000001" customWidth="1" min="8199" max="8199"/>
    <col width="3.72" customWidth="1" min="8200" max="8200"/>
    <col width="9.710000000000001" customWidth="1" min="8201" max="8201"/>
    <col width="9.140000000000001" customWidth="1" min="8202" max="8202"/>
    <col width="9.43" customWidth="1" min="8203" max="8203"/>
    <col width="9.140000000000001" customWidth="1" min="8204" max="8448"/>
    <col width="9.289999999999999" customWidth="1" min="8449" max="8449"/>
    <col width="9.140000000000001" customWidth="1" min="8450" max="8450"/>
    <col width="9.289999999999999" customWidth="1" min="8451" max="8453"/>
    <col width="7.86" customWidth="1" min="8454" max="8454"/>
    <col width="9.140000000000001" customWidth="1" min="8455" max="8455"/>
    <col width="3.72" customWidth="1" min="8456" max="8456"/>
    <col width="9.710000000000001" customWidth="1" min="8457" max="8457"/>
    <col width="9.140000000000001" customWidth="1" min="8458" max="8458"/>
    <col width="9.43" customWidth="1" min="8459" max="8459"/>
    <col width="9.140000000000001" customWidth="1" min="8460" max="8704"/>
    <col width="9.289999999999999" customWidth="1" min="8705" max="8705"/>
    <col width="9.140000000000001" customWidth="1" min="8706" max="8706"/>
    <col width="9.289999999999999" customWidth="1" min="8707" max="8709"/>
    <col width="7.86" customWidth="1" min="8710" max="8710"/>
    <col width="9.140000000000001" customWidth="1" min="8711" max="8711"/>
    <col width="3.72" customWidth="1" min="8712" max="8712"/>
    <col width="9.710000000000001" customWidth="1" min="8713" max="8713"/>
    <col width="9.140000000000001" customWidth="1" min="8714" max="8714"/>
    <col width="9.43" customWidth="1" min="8715" max="8715"/>
    <col width="9.140000000000001" customWidth="1" min="8716" max="8960"/>
    <col width="9.289999999999999" customWidth="1" min="8961" max="8961"/>
    <col width="9.140000000000001" customWidth="1" min="8962" max="8962"/>
    <col width="9.289999999999999" customWidth="1" min="8963" max="8965"/>
    <col width="7.86" customWidth="1" min="8966" max="8966"/>
    <col width="9.140000000000001" customWidth="1" min="8967" max="8967"/>
    <col width="3.72" customWidth="1" min="8968" max="8968"/>
    <col width="9.710000000000001" customWidth="1" min="8969" max="8969"/>
    <col width="9.140000000000001" customWidth="1" min="8970" max="8970"/>
    <col width="9.43" customWidth="1" min="8971" max="8971"/>
    <col width="9.140000000000001" customWidth="1" min="8972" max="9216"/>
    <col width="9.289999999999999" customWidth="1" min="9217" max="9217"/>
    <col width="9.140000000000001" customWidth="1" min="9218" max="9218"/>
    <col width="9.289999999999999" customWidth="1" min="9219" max="9221"/>
    <col width="7.86" customWidth="1" min="9222" max="9222"/>
    <col width="9.140000000000001" customWidth="1" min="9223" max="9223"/>
    <col width="3.72" customWidth="1" min="9224" max="9224"/>
    <col width="9.710000000000001" customWidth="1" min="9225" max="9225"/>
    <col width="9.140000000000001" customWidth="1" min="9226" max="9226"/>
    <col width="9.43" customWidth="1" min="9227" max="9227"/>
    <col width="9.140000000000001" customWidth="1" min="9228" max="9472"/>
    <col width="9.289999999999999" customWidth="1" min="9473" max="9473"/>
    <col width="9.140000000000001" customWidth="1" min="9474" max="9474"/>
    <col width="9.289999999999999" customWidth="1" min="9475" max="9477"/>
    <col width="7.86" customWidth="1" min="9478" max="9478"/>
    <col width="9.140000000000001" customWidth="1" min="9479" max="9479"/>
    <col width="3.72" customWidth="1" min="9480" max="9480"/>
    <col width="9.710000000000001" customWidth="1" min="9481" max="9481"/>
    <col width="9.140000000000001" customWidth="1" min="9482" max="9482"/>
    <col width="9.43" customWidth="1" min="9483" max="9483"/>
    <col width="9.140000000000001" customWidth="1" min="9484" max="9728"/>
    <col width="9.289999999999999" customWidth="1" min="9729" max="9729"/>
    <col width="9.140000000000001" customWidth="1" min="9730" max="9730"/>
    <col width="9.289999999999999" customWidth="1" min="9731" max="9733"/>
    <col width="7.86" customWidth="1" min="9734" max="9734"/>
    <col width="9.140000000000001" customWidth="1" min="9735" max="9735"/>
    <col width="3.72" customWidth="1" min="9736" max="9736"/>
    <col width="9.710000000000001" customWidth="1" min="9737" max="9737"/>
    <col width="9.140000000000001" customWidth="1" min="9738" max="9738"/>
    <col width="9.43" customWidth="1" min="9739" max="9739"/>
    <col width="9.140000000000001" customWidth="1" min="9740" max="9984"/>
    <col width="9.289999999999999" customWidth="1" min="9985" max="9985"/>
    <col width="9.140000000000001" customWidth="1" min="9986" max="9986"/>
    <col width="9.289999999999999" customWidth="1" min="9987" max="9989"/>
    <col width="7.86" customWidth="1" min="9990" max="9990"/>
    <col width="9.140000000000001" customWidth="1" min="9991" max="9991"/>
    <col width="3.72" customWidth="1" min="9992" max="9992"/>
    <col width="9.710000000000001" customWidth="1" min="9993" max="9993"/>
    <col width="9.140000000000001" customWidth="1" min="9994" max="9994"/>
    <col width="9.43" customWidth="1" min="9995" max="9995"/>
    <col width="9.140000000000001" customWidth="1" min="9996" max="10240"/>
    <col width="9.289999999999999" customWidth="1" min="10241" max="10241"/>
    <col width="9.140000000000001" customWidth="1" min="10242" max="10242"/>
    <col width="9.289999999999999" customWidth="1" min="10243" max="10245"/>
    <col width="7.86" customWidth="1" min="10246" max="10246"/>
    <col width="9.140000000000001" customWidth="1" min="10247" max="10247"/>
    <col width="3.72" customWidth="1" min="10248" max="10248"/>
    <col width="9.710000000000001" customWidth="1" min="10249" max="10249"/>
    <col width="9.140000000000001" customWidth="1" min="10250" max="10250"/>
    <col width="9.43" customWidth="1" min="10251" max="10251"/>
    <col width="9.140000000000001" customWidth="1" min="10252" max="10496"/>
    <col width="9.289999999999999" customWidth="1" min="10497" max="10497"/>
    <col width="9.140000000000001" customWidth="1" min="10498" max="10498"/>
    <col width="9.289999999999999" customWidth="1" min="10499" max="10501"/>
    <col width="7.86" customWidth="1" min="10502" max="10502"/>
    <col width="9.140000000000001" customWidth="1" min="10503" max="10503"/>
    <col width="3.72" customWidth="1" min="10504" max="10504"/>
    <col width="9.710000000000001" customWidth="1" min="10505" max="10505"/>
    <col width="9.140000000000001" customWidth="1" min="10506" max="10506"/>
    <col width="9.43" customWidth="1" min="10507" max="10507"/>
    <col width="9.140000000000001" customWidth="1" min="10508" max="10752"/>
    <col width="9.289999999999999" customWidth="1" min="10753" max="10753"/>
    <col width="9.140000000000001" customWidth="1" min="10754" max="10754"/>
    <col width="9.289999999999999" customWidth="1" min="10755" max="10757"/>
    <col width="7.86" customWidth="1" min="10758" max="10758"/>
    <col width="9.140000000000001" customWidth="1" min="10759" max="10759"/>
    <col width="3.72" customWidth="1" min="10760" max="10760"/>
    <col width="9.710000000000001" customWidth="1" min="10761" max="10761"/>
    <col width="9.140000000000001" customWidth="1" min="10762" max="10762"/>
    <col width="9.43" customWidth="1" min="10763" max="10763"/>
    <col width="9.140000000000001" customWidth="1" min="10764" max="11008"/>
    <col width="9.289999999999999" customWidth="1" min="11009" max="11009"/>
    <col width="9.140000000000001" customWidth="1" min="11010" max="11010"/>
    <col width="9.289999999999999" customWidth="1" min="11011" max="11013"/>
    <col width="7.86" customWidth="1" min="11014" max="11014"/>
    <col width="9.140000000000001" customWidth="1" min="11015" max="11015"/>
    <col width="3.72" customWidth="1" min="11016" max="11016"/>
    <col width="9.710000000000001" customWidth="1" min="11017" max="11017"/>
    <col width="9.140000000000001" customWidth="1" min="11018" max="11018"/>
    <col width="9.43" customWidth="1" min="11019" max="11019"/>
    <col width="9.140000000000001" customWidth="1" min="11020" max="11264"/>
    <col width="9.289999999999999" customWidth="1" min="11265" max="11265"/>
    <col width="9.140000000000001" customWidth="1" min="11266" max="11266"/>
    <col width="9.289999999999999" customWidth="1" min="11267" max="11269"/>
    <col width="7.86" customWidth="1" min="11270" max="11270"/>
    <col width="9.140000000000001" customWidth="1" min="11271" max="11271"/>
    <col width="3.72" customWidth="1" min="11272" max="11272"/>
    <col width="9.710000000000001" customWidth="1" min="11273" max="11273"/>
    <col width="9.140000000000001" customWidth="1" min="11274" max="11274"/>
    <col width="9.43" customWidth="1" min="11275" max="11275"/>
    <col width="9.140000000000001" customWidth="1" min="11276" max="11520"/>
    <col width="9.289999999999999" customWidth="1" min="11521" max="11521"/>
    <col width="9.140000000000001" customWidth="1" min="11522" max="11522"/>
    <col width="9.289999999999999" customWidth="1" min="11523" max="11525"/>
    <col width="7.86" customWidth="1" min="11526" max="11526"/>
    <col width="9.140000000000001" customWidth="1" min="11527" max="11527"/>
    <col width="3.72" customWidth="1" min="11528" max="11528"/>
    <col width="9.710000000000001" customWidth="1" min="11529" max="11529"/>
    <col width="9.140000000000001" customWidth="1" min="11530" max="11530"/>
    <col width="9.43" customWidth="1" min="11531" max="11531"/>
    <col width="9.140000000000001" customWidth="1" min="11532" max="11776"/>
    <col width="9.289999999999999" customWidth="1" min="11777" max="11777"/>
    <col width="9.140000000000001" customWidth="1" min="11778" max="11778"/>
    <col width="9.289999999999999" customWidth="1" min="11779" max="11781"/>
    <col width="7.86" customWidth="1" min="11782" max="11782"/>
    <col width="9.140000000000001" customWidth="1" min="11783" max="11783"/>
    <col width="3.72" customWidth="1" min="11784" max="11784"/>
    <col width="9.710000000000001" customWidth="1" min="11785" max="11785"/>
    <col width="9.140000000000001" customWidth="1" min="11786" max="11786"/>
    <col width="9.43" customWidth="1" min="11787" max="11787"/>
    <col width="9.140000000000001" customWidth="1" min="11788" max="12032"/>
    <col width="9.289999999999999" customWidth="1" min="12033" max="12033"/>
    <col width="9.140000000000001" customWidth="1" min="12034" max="12034"/>
    <col width="9.289999999999999" customWidth="1" min="12035" max="12037"/>
    <col width="7.86" customWidth="1" min="12038" max="12038"/>
    <col width="9.140000000000001" customWidth="1" min="12039" max="12039"/>
    <col width="3.72" customWidth="1" min="12040" max="12040"/>
    <col width="9.710000000000001" customWidth="1" min="12041" max="12041"/>
    <col width="9.140000000000001" customWidth="1" min="12042" max="12042"/>
    <col width="9.43" customWidth="1" min="12043" max="12043"/>
    <col width="9.140000000000001" customWidth="1" min="12044" max="12288"/>
    <col width="9.289999999999999" customWidth="1" min="12289" max="12289"/>
    <col width="9.140000000000001" customWidth="1" min="12290" max="12290"/>
    <col width="9.289999999999999" customWidth="1" min="12291" max="12293"/>
    <col width="7.86" customWidth="1" min="12294" max="12294"/>
    <col width="9.140000000000001" customWidth="1" min="12295" max="12295"/>
    <col width="3.72" customWidth="1" min="12296" max="12296"/>
    <col width="9.710000000000001" customWidth="1" min="12297" max="12297"/>
    <col width="9.140000000000001" customWidth="1" min="12298" max="12298"/>
    <col width="9.43" customWidth="1" min="12299" max="12299"/>
    <col width="9.140000000000001" customWidth="1" min="12300" max="12544"/>
    <col width="9.289999999999999" customWidth="1" min="12545" max="12545"/>
    <col width="9.140000000000001" customWidth="1" min="12546" max="12546"/>
    <col width="9.289999999999999" customWidth="1" min="12547" max="12549"/>
    <col width="7.86" customWidth="1" min="12550" max="12550"/>
    <col width="9.140000000000001" customWidth="1" min="12551" max="12551"/>
    <col width="3.72" customWidth="1" min="12552" max="12552"/>
    <col width="9.710000000000001" customWidth="1" min="12553" max="12553"/>
    <col width="9.140000000000001" customWidth="1" min="12554" max="12554"/>
    <col width="9.43" customWidth="1" min="12555" max="12555"/>
    <col width="9.140000000000001" customWidth="1" min="12556" max="12800"/>
    <col width="9.289999999999999" customWidth="1" min="12801" max="12801"/>
    <col width="9.140000000000001" customWidth="1" min="12802" max="12802"/>
    <col width="9.289999999999999" customWidth="1" min="12803" max="12805"/>
    <col width="7.86" customWidth="1" min="12806" max="12806"/>
    <col width="9.140000000000001" customWidth="1" min="12807" max="12807"/>
    <col width="3.72" customWidth="1" min="12808" max="12808"/>
    <col width="9.710000000000001" customWidth="1" min="12809" max="12809"/>
    <col width="9.140000000000001" customWidth="1" min="12810" max="12810"/>
    <col width="9.43" customWidth="1" min="12811" max="12811"/>
    <col width="9.140000000000001" customWidth="1" min="12812" max="13056"/>
    <col width="9.289999999999999" customWidth="1" min="13057" max="13057"/>
    <col width="9.140000000000001" customWidth="1" min="13058" max="13058"/>
    <col width="9.289999999999999" customWidth="1" min="13059" max="13061"/>
    <col width="7.86" customWidth="1" min="13062" max="13062"/>
    <col width="9.140000000000001" customWidth="1" min="13063" max="13063"/>
    <col width="3.72" customWidth="1" min="13064" max="13064"/>
    <col width="9.710000000000001" customWidth="1" min="13065" max="13065"/>
    <col width="9.140000000000001" customWidth="1" min="13066" max="13066"/>
    <col width="9.43" customWidth="1" min="13067" max="13067"/>
    <col width="9.140000000000001" customWidth="1" min="13068" max="13312"/>
    <col width="9.289999999999999" customWidth="1" min="13313" max="13313"/>
    <col width="9.140000000000001" customWidth="1" min="13314" max="13314"/>
    <col width="9.289999999999999" customWidth="1" min="13315" max="13317"/>
    <col width="7.86" customWidth="1" min="13318" max="13318"/>
    <col width="9.140000000000001" customWidth="1" min="13319" max="13319"/>
    <col width="3.72" customWidth="1" min="13320" max="13320"/>
    <col width="9.710000000000001" customWidth="1" min="13321" max="13321"/>
    <col width="9.140000000000001" customWidth="1" min="13322" max="13322"/>
    <col width="9.43" customWidth="1" min="13323" max="13323"/>
    <col width="9.140000000000001" customWidth="1" min="13324" max="13568"/>
    <col width="9.289999999999999" customWidth="1" min="13569" max="13569"/>
    <col width="9.140000000000001" customWidth="1" min="13570" max="13570"/>
    <col width="9.289999999999999" customWidth="1" min="13571" max="13573"/>
    <col width="7.86" customWidth="1" min="13574" max="13574"/>
    <col width="9.140000000000001" customWidth="1" min="13575" max="13575"/>
    <col width="3.72" customWidth="1" min="13576" max="13576"/>
    <col width="9.710000000000001" customWidth="1" min="13577" max="13577"/>
    <col width="9.140000000000001" customWidth="1" min="13578" max="13578"/>
    <col width="9.43" customWidth="1" min="13579" max="13579"/>
    <col width="9.140000000000001" customWidth="1" min="13580" max="13824"/>
    <col width="9.289999999999999" customWidth="1" min="13825" max="13825"/>
    <col width="9.140000000000001" customWidth="1" min="13826" max="13826"/>
    <col width="9.289999999999999" customWidth="1" min="13827" max="13829"/>
    <col width="7.86" customWidth="1" min="13830" max="13830"/>
    <col width="9.140000000000001" customWidth="1" min="13831" max="13831"/>
    <col width="3.72" customWidth="1" min="13832" max="13832"/>
    <col width="9.710000000000001" customWidth="1" min="13833" max="13833"/>
    <col width="9.140000000000001" customWidth="1" min="13834" max="13834"/>
    <col width="9.43" customWidth="1" min="13835" max="13835"/>
    <col width="9.140000000000001" customWidth="1" min="13836" max="14080"/>
    <col width="9.289999999999999" customWidth="1" min="14081" max="14081"/>
    <col width="9.140000000000001" customWidth="1" min="14082" max="14082"/>
    <col width="9.289999999999999" customWidth="1" min="14083" max="14085"/>
    <col width="7.86" customWidth="1" min="14086" max="14086"/>
    <col width="9.140000000000001" customWidth="1" min="14087" max="14087"/>
    <col width="3.72" customWidth="1" min="14088" max="14088"/>
    <col width="9.710000000000001" customWidth="1" min="14089" max="14089"/>
    <col width="9.140000000000001" customWidth="1" min="14090" max="14090"/>
    <col width="9.43" customWidth="1" min="14091" max="14091"/>
    <col width="9.140000000000001" customWidth="1" min="14092" max="14336"/>
    <col width="9.289999999999999" customWidth="1" min="14337" max="14337"/>
    <col width="9.140000000000001" customWidth="1" min="14338" max="14338"/>
    <col width="9.289999999999999" customWidth="1" min="14339" max="14341"/>
    <col width="7.86" customWidth="1" min="14342" max="14342"/>
    <col width="9.140000000000001" customWidth="1" min="14343" max="14343"/>
    <col width="3.72" customWidth="1" min="14344" max="14344"/>
    <col width="9.710000000000001" customWidth="1" min="14345" max="14345"/>
    <col width="9.140000000000001" customWidth="1" min="14346" max="14346"/>
    <col width="9.43" customWidth="1" min="14347" max="14347"/>
    <col width="9.140000000000001" customWidth="1" min="14348" max="14592"/>
    <col width="9.289999999999999" customWidth="1" min="14593" max="14593"/>
    <col width="9.140000000000001" customWidth="1" min="14594" max="14594"/>
    <col width="9.289999999999999" customWidth="1" min="14595" max="14597"/>
    <col width="7.86" customWidth="1" min="14598" max="14598"/>
    <col width="9.140000000000001" customWidth="1" min="14599" max="14599"/>
    <col width="3.72" customWidth="1" min="14600" max="14600"/>
    <col width="9.710000000000001" customWidth="1" min="14601" max="14601"/>
    <col width="9.140000000000001" customWidth="1" min="14602" max="14602"/>
    <col width="9.43" customWidth="1" min="14603" max="14603"/>
    <col width="9.140000000000001" customWidth="1" min="14604" max="14848"/>
    <col width="9.289999999999999" customWidth="1" min="14849" max="14849"/>
    <col width="9.140000000000001" customWidth="1" min="14850" max="14850"/>
    <col width="9.289999999999999" customWidth="1" min="14851" max="14853"/>
    <col width="7.86" customWidth="1" min="14854" max="14854"/>
    <col width="9.140000000000001" customWidth="1" min="14855" max="14855"/>
    <col width="3.72" customWidth="1" min="14856" max="14856"/>
    <col width="9.710000000000001" customWidth="1" min="14857" max="14857"/>
    <col width="9.140000000000001" customWidth="1" min="14858" max="14858"/>
    <col width="9.43" customWidth="1" min="14859" max="14859"/>
    <col width="9.140000000000001" customWidth="1" min="14860" max="15104"/>
    <col width="9.289999999999999" customWidth="1" min="15105" max="15105"/>
    <col width="9.140000000000001" customWidth="1" min="15106" max="15106"/>
    <col width="9.289999999999999" customWidth="1" min="15107" max="15109"/>
    <col width="7.86" customWidth="1" min="15110" max="15110"/>
    <col width="9.140000000000001" customWidth="1" min="15111" max="15111"/>
    <col width="3.72" customWidth="1" min="15112" max="15112"/>
    <col width="9.710000000000001" customWidth="1" min="15113" max="15113"/>
    <col width="9.140000000000001" customWidth="1" min="15114" max="15114"/>
    <col width="9.43" customWidth="1" min="15115" max="15115"/>
    <col width="9.140000000000001" customWidth="1" min="15116" max="15360"/>
    <col width="9.289999999999999" customWidth="1" min="15361" max="15361"/>
    <col width="9.140000000000001" customWidth="1" min="15362" max="15362"/>
    <col width="9.289999999999999" customWidth="1" min="15363" max="15365"/>
    <col width="7.86" customWidth="1" min="15366" max="15366"/>
    <col width="9.140000000000001" customWidth="1" min="15367" max="15367"/>
    <col width="3.72" customWidth="1" min="15368" max="15368"/>
    <col width="9.710000000000001" customWidth="1" min="15369" max="15369"/>
    <col width="9.140000000000001" customWidth="1" min="15370" max="15370"/>
    <col width="9.43" customWidth="1" min="15371" max="15371"/>
    <col width="9.140000000000001" customWidth="1" min="15372" max="15616"/>
    <col width="9.289999999999999" customWidth="1" min="15617" max="15617"/>
    <col width="9.140000000000001" customWidth="1" min="15618" max="15618"/>
    <col width="9.289999999999999" customWidth="1" min="15619" max="15621"/>
    <col width="7.86" customWidth="1" min="15622" max="15622"/>
    <col width="9.140000000000001" customWidth="1" min="15623" max="15623"/>
    <col width="3.72" customWidth="1" min="15624" max="15624"/>
    <col width="9.710000000000001" customWidth="1" min="15625" max="15625"/>
    <col width="9.140000000000001" customWidth="1" min="15626" max="15626"/>
    <col width="9.43" customWidth="1" min="15627" max="15627"/>
    <col width="9.140000000000001" customWidth="1" min="15628" max="15872"/>
    <col width="9.289999999999999" customWidth="1" min="15873" max="15873"/>
    <col width="9.140000000000001" customWidth="1" min="15874" max="15874"/>
    <col width="9.289999999999999" customWidth="1" min="15875" max="15877"/>
    <col width="7.86" customWidth="1" min="15878" max="15878"/>
    <col width="9.140000000000001" customWidth="1" min="15879" max="15879"/>
    <col width="3.72" customWidth="1" min="15880" max="15880"/>
    <col width="9.710000000000001" customWidth="1" min="15881" max="15881"/>
    <col width="9.140000000000001" customWidth="1" min="15882" max="15882"/>
    <col width="9.43" customWidth="1" min="15883" max="15883"/>
    <col width="9.140000000000001" customWidth="1" min="15884" max="16128"/>
    <col width="9.289999999999999" customWidth="1" min="16129" max="16129"/>
    <col width="9.140000000000001" customWidth="1" min="16130" max="16130"/>
    <col width="9.289999999999999" customWidth="1" min="16131" max="16133"/>
    <col width="7.86" customWidth="1" min="16134" max="16134"/>
    <col width="9.140000000000001" customWidth="1" min="16135" max="16135"/>
    <col width="3.72" customWidth="1" min="16136" max="16136"/>
    <col width="9.710000000000001" customWidth="1" min="16137" max="16137"/>
    <col width="9.140000000000001" customWidth="1" min="16138" max="16138"/>
    <col width="9.43" customWidth="1" min="16139" max="16139"/>
    <col width="9.140000000000001" customWidth="1" min="16140" max="16384"/>
  </cols>
  <sheetData>
    <row r="1" ht="15" customHeight="1" customFormat="1" s="0">
      <c r="A1" s="204" t="inlineStr">
        <is>
          <t>Сметный расчет № СР-2-33</t>
        </is>
      </c>
      <c r="B1" s="204" t="n"/>
      <c r="C1" s="204" t="n"/>
      <c r="D1" s="204" t="n"/>
      <c r="E1" s="204" t="n"/>
      <c r="F1" s="204" t="n"/>
      <c r="G1" s="204" t="n"/>
      <c r="H1" s="204" t="n"/>
      <c r="I1" s="204" t="n"/>
      <c r="J1" s="204" t="n"/>
      <c r="K1" s="204" t="n"/>
    </row>
    <row r="2" ht="15" customHeight="1" customFormat="1" s="0">
      <c r="A2" s="204" t="inlineStr">
        <is>
          <t xml:space="preserve">Затраты на  перевозку рабочих к месту работы и обратно                                                                             </t>
        </is>
      </c>
      <c r="B2" s="204" t="n"/>
      <c r="C2" s="204" t="n"/>
      <c r="D2" s="204" t="n"/>
      <c r="E2" s="204" t="n"/>
      <c r="F2" s="204" t="n"/>
      <c r="G2" s="204" t="n"/>
      <c r="H2" s="204" t="n"/>
      <c r="I2" s="204" t="n"/>
      <c r="J2" s="204" t="n"/>
      <c r="K2" s="204" t="n"/>
    </row>
    <row r="3" customFormat="1" s="0">
      <c r="A3" s="204" t="inlineStr">
        <is>
          <t>Объект: 33-ВЛ 500 кВ Зейская ГЭС - Амурская №2</t>
        </is>
      </c>
      <c r="B3" s="203" t="n"/>
      <c r="C3" s="203" t="n"/>
      <c r="D3" s="203" t="n"/>
      <c r="E3" s="203" t="n"/>
      <c r="F3" s="203" t="n"/>
      <c r="G3" s="203" t="n"/>
      <c r="H3" s="203" t="n"/>
      <c r="I3" s="203" t="n"/>
      <c r="J3" s="203" t="n"/>
      <c r="K3" s="203" t="n"/>
    </row>
    <row r="4" customFormat="1" s="0">
      <c r="A4" s="205" t="inlineStr">
        <is>
          <t>Основание: Ф.579959-19.33-РД</t>
        </is>
      </c>
      <c r="B4" s="206" t="n"/>
      <c r="C4" s="206" t="n"/>
      <c r="D4" s="206" t="n"/>
      <c r="E4" s="206" t="n"/>
      <c r="F4" s="206" t="n"/>
      <c r="G4" s="206" t="n"/>
      <c r="H4" s="206" t="n"/>
      <c r="I4" s="206" t="n"/>
      <c r="J4" s="206" t="n"/>
      <c r="K4" s="206" t="n"/>
    </row>
    <row r="5" ht="25.5" customHeight="1" customFormat="1" s="0">
      <c r="A5" s="207" t="inlineStr">
        <is>
          <t>№ п/п</t>
        </is>
      </c>
      <c r="B5" s="207" t="inlineStr">
        <is>
          <t>Наименование затрат</t>
        </is>
      </c>
      <c r="C5" s="207" t="n"/>
      <c r="D5" s="207" t="n"/>
      <c r="E5" s="207" t="n"/>
      <c r="F5" s="207" t="n"/>
      <c r="G5" s="207" t="n"/>
      <c r="H5" s="207" t="n"/>
      <c r="I5" s="207" t="n"/>
      <c r="J5" s="207" t="inlineStr">
        <is>
          <t>Ед. изм</t>
        </is>
      </c>
      <c r="K5" s="207" t="inlineStr">
        <is>
          <t>Затраты, руб.</t>
        </is>
      </c>
    </row>
    <row r="6" ht="15" customHeight="1" customFormat="1" s="0">
      <c r="A6" s="208" t="inlineStr">
        <is>
          <t>Перевозка рабочих из г. Свободный к месту проведения работ</t>
        </is>
      </c>
      <c r="B6" s="208" t="n"/>
      <c r="C6" s="208" t="n"/>
      <c r="D6" s="208" t="n"/>
      <c r="E6" s="208" t="n"/>
      <c r="F6" s="208" t="n"/>
      <c r="G6" s="208" t="n"/>
      <c r="H6" s="208" t="n"/>
      <c r="I6" s="208" t="n"/>
      <c r="J6" s="209" t="n"/>
      <c r="K6" s="210" t="n"/>
    </row>
    <row r="7" ht="26.25" customHeight="1" customFormat="1" s="0">
      <c r="A7" s="207" t="n">
        <v>1</v>
      </c>
      <c r="B7" s="211" t="inlineStr">
        <is>
          <t>Расстояние перевозки 
- по вдольтрассовым проездам</t>
        </is>
      </c>
      <c r="C7" s="211" t="n"/>
      <c r="D7" s="211" t="n"/>
      <c r="E7" s="211" t="n"/>
      <c r="F7" s="211" t="n"/>
      <c r="G7" s="211" t="n"/>
      <c r="H7" s="211" t="n"/>
      <c r="I7" s="211" t="n"/>
      <c r="J7" s="212" t="inlineStr">
        <is>
          <t>км</t>
        </is>
      </c>
      <c r="K7" s="213" t="n">
        <v>179</v>
      </c>
    </row>
    <row r="8" ht="17.25" customHeight="1" customFormat="1" s="0">
      <c r="A8" s="207" t="n">
        <v>2</v>
      </c>
      <c r="B8" s="211" t="inlineStr">
        <is>
          <t>Количество перевозимых людей</t>
        </is>
      </c>
      <c r="C8" s="211" t="n"/>
      <c r="D8" s="211" t="n"/>
      <c r="E8" s="211" t="n"/>
      <c r="F8" s="211" t="n"/>
      <c r="G8" s="211" t="n"/>
      <c r="H8" s="211" t="n"/>
      <c r="I8" s="211" t="n"/>
      <c r="J8" s="212" t="inlineStr">
        <is>
          <t>чел.</t>
        </is>
      </c>
      <c r="K8" s="214" t="n">
        <f>9*15</f>
        <v>135</v>
      </c>
    </row>
    <row r="9" ht="17.25" customHeight="1" customFormat="1" s="0">
      <c r="A9" s="207" t="n">
        <v>3</v>
      </c>
      <c r="B9" s="215" t="inlineStr">
        <is>
          <t xml:space="preserve">Продолжительность строительства </t>
        </is>
      </c>
      <c r="C9" s="215" t="n"/>
      <c r="D9" s="215" t="n"/>
      <c r="E9" s="215" t="n"/>
      <c r="F9" s="215" t="n"/>
      <c r="G9" s="215" t="n"/>
      <c r="H9" s="215" t="n"/>
      <c r="I9" s="215" t="n"/>
      <c r="J9" s="212" t="inlineStr">
        <is>
          <t>дней</t>
        </is>
      </c>
      <c r="K9" s="214" t="n">
        <f>30*6.5</f>
        <v>195</v>
      </c>
    </row>
    <row r="10" ht="17.25" customHeight="1" customFormat="1" s="0">
      <c r="A10" s="207" t="n">
        <v>4</v>
      </c>
      <c r="B10" s="211" t="inlineStr">
        <is>
          <t>Частота перевозки</t>
        </is>
      </c>
      <c r="C10" s="211" t="n"/>
      <c r="D10" s="211" t="n"/>
      <c r="E10" s="211" t="n"/>
      <c r="F10" s="211" t="n"/>
      <c r="G10" s="211" t="n"/>
      <c r="H10" s="211" t="n"/>
      <c r="I10" s="211" t="n"/>
      <c r="J10" s="212" t="inlineStr">
        <is>
          <t>раз/день</t>
        </is>
      </c>
      <c r="K10" s="214" t="n">
        <v>2</v>
      </c>
    </row>
    <row r="11" ht="17.25" customHeight="1" customFormat="1" s="0">
      <c r="A11" s="207" t="n">
        <v>5</v>
      </c>
      <c r="B11" s="215" t="inlineStr">
        <is>
          <t xml:space="preserve">Пассажировместимость машины  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2" t="inlineStr">
        <is>
          <t>чел.</t>
        </is>
      </c>
      <c r="K11" s="216" t="n">
        <v>20</v>
      </c>
    </row>
    <row r="12" ht="17.25" customHeight="1" customFormat="1" s="0">
      <c r="A12" s="207" t="n">
        <v>6</v>
      </c>
      <c r="B12" s="211" t="inlineStr">
        <is>
          <t>Скорость движения автомобиля (Раздел 4)</t>
        </is>
      </c>
      <c r="C12" s="211" t="n"/>
      <c r="D12" s="211" t="n"/>
      <c r="E12" s="211" t="n"/>
      <c r="F12" s="211" t="n"/>
      <c r="G12" s="211" t="n"/>
      <c r="H12" s="211" t="n"/>
      <c r="I12" s="211" t="n"/>
      <c r="J12" s="212" t="inlineStr">
        <is>
          <t>км/час</t>
        </is>
      </c>
      <c r="K12" s="214" t="n">
        <v>30</v>
      </c>
    </row>
    <row r="13" ht="17.25" customHeight="1" customFormat="1" s="0">
      <c r="A13" s="207" t="n">
        <v>7</v>
      </c>
      <c r="B13" s="211" t="inlineStr">
        <is>
          <t xml:space="preserve">Количество необходимых машин </t>
        </is>
      </c>
      <c r="C13" s="211" t="n"/>
      <c r="D13" s="211" t="n"/>
      <c r="E13" s="211" t="n"/>
      <c r="F13" s="211" t="n"/>
      <c r="G13" s="211" t="n"/>
      <c r="H13" s="211" t="n"/>
      <c r="I13" s="211" t="n"/>
      <c r="J13" s="212" t="inlineStr">
        <is>
          <t>шт.</t>
        </is>
      </c>
      <c r="K13" s="214" t="n">
        <f>ROUNDUP(K8/K11,0)</f>
        <v>7</v>
      </c>
    </row>
    <row r="14" ht="46.5" customHeight="1" customFormat="1" s="0">
      <c r="A14" s="207" t="n">
        <v>8</v>
      </c>
      <c r="B14" s="211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211" t="n"/>
      <c r="D14" s="211" t="n"/>
      <c r="E14" s="211" t="n"/>
      <c r="F14" s="211" t="n"/>
      <c r="G14" s="211" t="n"/>
      <c r="H14" s="211" t="n"/>
      <c r="I14" s="211" t="n"/>
      <c r="J14" s="212" t="inlineStr">
        <is>
          <t>руб.</t>
        </is>
      </c>
      <c r="K14" s="217" t="n">
        <v>71.59999999999999</v>
      </c>
      <c r="Q14" s="218" t="inlineStr">
        <is>
          <t xml:space="preserve">  </t>
        </is>
      </c>
    </row>
    <row r="15" ht="32.25" customHeight="1" customFormat="1" s="0">
      <c r="A15" s="207" t="n">
        <v>9</v>
      </c>
      <c r="B15" s="219" t="inlineStr">
        <is>
          <t>ИТОГО, Затраты на доставку рабочих на объект и обратно. В ценах 01.01.2000 г.</t>
        </is>
      </c>
      <c r="C15" s="219" t="n"/>
      <c r="D15" s="219" t="n"/>
      <c r="E15" s="219" t="n"/>
      <c r="F15" s="219" t="n"/>
      <c r="G15" s="219" t="n"/>
      <c r="H15" s="219" t="n"/>
      <c r="I15" s="219" t="n"/>
      <c r="J15" s="212" t="inlineStr">
        <is>
          <t>руб.</t>
        </is>
      </c>
      <c r="K15" s="220" t="n">
        <f>K18</f>
        <v>1166292.4</v>
      </c>
    </row>
    <row r="16" ht="18.75" customHeight="1" customFormat="1" s="0">
      <c r="A16" s="209" t="n">
        <v>10</v>
      </c>
      <c r="B16" s="221" t="inlineStr">
        <is>
          <t>ИТОГО, Затраты на доставку рабочих на объект и обратно. В ценах I кв. 2026 г.</t>
        </is>
      </c>
      <c r="C16" s="221" t="n"/>
      <c r="D16" s="221" t="n"/>
      <c r="E16" s="221" t="n"/>
      <c r="F16" s="221" t="n"/>
      <c r="G16" s="221" t="n"/>
      <c r="H16" s="221" t="n"/>
      <c r="I16" s="221" t="n"/>
      <c r="J16" s="212" t="inlineStr">
        <is>
          <t>руб.</t>
        </is>
      </c>
      <c r="K16" s="220" t="n">
        <f>F20</f>
        <v>16386408.22</v>
      </c>
    </row>
    <row r="17" ht="22.5" customHeight="1" customFormat="1" s="0">
      <c r="A17" s="222" t="inlineStr">
        <is>
          <t xml:space="preserve">1. Перевозка рабочих </t>
        </is>
      </c>
      <c r="B17" s="222" t="n"/>
      <c r="C17" s="222" t="n"/>
      <c r="D17" s="222" t="n"/>
      <c r="E17" s="222" t="n"/>
      <c r="F17" s="222" t="n"/>
      <c r="G17" s="222" t="n"/>
      <c r="H17" s="222" t="n"/>
      <c r="I17" s="222" t="n"/>
      <c r="J17" s="222" t="n"/>
      <c r="K17" s="222" t="n"/>
    </row>
    <row r="18" ht="15" customHeight="1" customFormat="1" s="0">
      <c r="A18" s="223" t="n">
        <f>K7</f>
        <v>179</v>
      </c>
      <c r="B18" s="224" t="inlineStr">
        <is>
          <t>х</t>
        </is>
      </c>
      <c r="C18" s="225" t="n">
        <f>K9</f>
        <v>195</v>
      </c>
      <c r="D18" s="224" t="inlineStr">
        <is>
          <t>х</t>
        </is>
      </c>
      <c r="E18" s="225" t="n">
        <f>K10</f>
        <v>2</v>
      </c>
      <c r="F18" s="225" t="inlineStr">
        <is>
          <t>х</t>
        </is>
      </c>
      <c r="G18" s="225" t="n">
        <f>K13</f>
        <v>7</v>
      </c>
      <c r="H18" s="224" t="inlineStr">
        <is>
          <t>х</t>
        </is>
      </c>
      <c r="I18" s="223" t="n">
        <f>K14</f>
        <v>71.6</v>
      </c>
      <c r="J18" s="226" t="inlineStr">
        <is>
          <t>=</t>
        </is>
      </c>
      <c r="K18" s="227" t="n">
        <f>ROUND(A18*C18*E18*I18*G18/D19,2)</f>
        <v>1166292.4</v>
      </c>
    </row>
    <row r="19" ht="15" customHeight="1" customFormat="1" s="0">
      <c r="A19" s="228" t="n"/>
      <c r="B19" s="228" t="n"/>
      <c r="C19" s="228" t="n"/>
      <c r="D19" s="229" t="n">
        <f>K12</f>
        <v>30</v>
      </c>
      <c r="E19" s="228" t="n"/>
      <c r="F19" s="228" t="n"/>
      <c r="G19" s="228" t="n"/>
      <c r="H19" s="228" t="n"/>
      <c r="I19" s="228" t="n"/>
      <c r="J19" s="226" t="n"/>
      <c r="K19" s="226" t="n"/>
    </row>
    <row r="20" ht="16.5" customHeight="1" customFormat="1" s="0">
      <c r="A20" s="230" t="n">
        <f>K18</f>
        <v>1166292.4</v>
      </c>
      <c r="B20" s="230" t="n"/>
      <c r="C20" s="226" t="inlineStr">
        <is>
          <t>х</t>
        </is>
      </c>
      <c r="D20" s="226" t="n">
        <f>K21</f>
        <v>14.05</v>
      </c>
      <c r="E20" s="226" t="inlineStr">
        <is>
          <t>=</t>
        </is>
      </c>
      <c r="F20" s="227" t="n">
        <f>ROUND(A20*D20,2)</f>
        <v>16386408.22</v>
      </c>
      <c r="G20" s="231" t="inlineStr">
        <is>
          <t>руб. в текущих ценах</t>
        </is>
      </c>
      <c r="H20" s="231" t="n"/>
      <c r="I20" s="231" t="n"/>
      <c r="J20" s="232" t="n"/>
      <c r="K20" s="228" t="n"/>
    </row>
    <row r="21" ht="18.75" customHeight="1" customFormat="1" s="0">
      <c r="A21" s="233" t="inlineStr">
        <is>
          <t>Минстрой России от 24.02.2026 № 9491-ИФ/09, приложение 4. Индекс 14,05.</t>
        </is>
      </c>
      <c r="B21" s="233" t="n"/>
      <c r="C21" s="233" t="n"/>
      <c r="D21" s="233" t="n"/>
      <c r="E21" s="233" t="n"/>
      <c r="F21" s="233" t="n"/>
      <c r="G21" s="233" t="n"/>
      <c r="H21" s="233" t="n"/>
      <c r="I21" s="233" t="n"/>
      <c r="J21" s="234" t="inlineStr">
        <is>
          <t>К=</t>
        </is>
      </c>
      <c r="K21" s="234" t="n">
        <v>14.05</v>
      </c>
    </row>
    <row r="22" ht="26.25" customHeight="1" customFormat="1" s="0">
      <c r="A22" s="235" t="inlineStr">
        <is>
          <t>Составил:</t>
        </is>
      </c>
      <c r="B22" s="236" t="n"/>
      <c r="C22" s="236" t="n"/>
      <c r="D22" s="236" t="n"/>
      <c r="E22" s="235" t="inlineStr">
        <is>
          <t>Григорова И. А.</t>
        </is>
      </c>
      <c r="F22" s="235" t="n"/>
      <c r="G22" s="237" t="n"/>
      <c r="H22" s="238" t="n"/>
      <c r="I22" s="238" t="n"/>
      <c r="J22" s="238" t="n"/>
      <c r="K22" s="238" t="n"/>
    </row>
    <row r="23" ht="15" customHeight="1" customFormat="1" s="0">
      <c r="A23" s="235" t="n"/>
      <c r="E23" s="235" t="n"/>
      <c r="F23" s="235" t="n"/>
    </row>
    <row r="24" ht="9.75" customHeight="1" customFormat="1" s="0">
      <c r="A24" s="235" t="n"/>
      <c r="E24" s="235" t="n"/>
      <c r="F24" s="235" t="n"/>
    </row>
    <row r="25" ht="18" customHeight="1" customFormat="1" s="0">
      <c r="A25" s="235" t="inlineStr">
        <is>
          <t>Проверил:</t>
        </is>
      </c>
      <c r="B25" s="236" t="n"/>
      <c r="C25" s="236" t="n"/>
      <c r="D25" s="236" t="n"/>
      <c r="E25" s="235" t="inlineStr">
        <is>
          <t>Черкасов А. В.</t>
        </is>
      </c>
      <c r="F25" s="235" t="n"/>
    </row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 ht="15" customHeight="1" customFormat="1" s="0">
      <c r="B57" s="218" t="n"/>
    </row>
    <row r="58"/>
    <row r="59" ht="75" customHeight="1" customFormat="1" s="0">
      <c r="A59" s="203" t="n"/>
      <c r="B59" s="203" t="n"/>
      <c r="C59" s="203" t="n"/>
      <c r="D59" s="203" t="n"/>
      <c r="E59" s="203" t="n"/>
      <c r="F59" s="203" t="n"/>
      <c r="G59" s="203" t="n"/>
      <c r="H59" s="203" t="n"/>
      <c r="I59" s="203" t="n"/>
      <c r="J59" s="203" t="n"/>
      <c r="K59" s="203" t="n"/>
    </row>
  </sheetData>
  <mergeCells count="29">
    <mergeCell ref="B7:I7"/>
    <mergeCell ref="E24:F24"/>
    <mergeCell ref="B16:I16"/>
    <mergeCell ref="A59:K59"/>
    <mergeCell ref="E23:F23"/>
    <mergeCell ref="A1:K1"/>
    <mergeCell ref="A21:I21"/>
    <mergeCell ref="B12:I12"/>
    <mergeCell ref="B11:I11"/>
    <mergeCell ref="B14:I14"/>
    <mergeCell ref="G20:I20"/>
    <mergeCell ref="B8:I8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49.xml><?xml version="1.0" encoding="utf-8"?>
<worksheet xmlns="http://schemas.openxmlformats.org/spreadsheetml/2006/main">
  <sheetPr filterMode="0">
    <outlinePr summaryBelow="1" summaryRight="1"/>
    <pageSetUpPr fitToPage="0"/>
  </sheetPr>
  <dimension ref="A1:G59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6.71" customWidth="1" min="1" max="1"/>
    <col width="56.72" customWidth="1" min="2" max="2"/>
    <col width="8.43" customWidth="1" min="3" max="3"/>
    <col width="15.72" customWidth="1" min="4" max="4"/>
    <col width="12.86" customWidth="1" min="5" max="5"/>
    <col width="9.140000000000001" customWidth="1" min="6" max="256"/>
    <col width="6.71" customWidth="1" min="257" max="257"/>
    <col width="56.57" customWidth="1" min="258" max="258"/>
    <col width="8.43" customWidth="1" min="259" max="259"/>
    <col width="15.72" customWidth="1" min="260" max="260"/>
    <col width="12.86" customWidth="1" min="261" max="261"/>
    <col width="9.140000000000001" customWidth="1" min="262" max="512"/>
    <col width="6.71" customWidth="1" min="513" max="513"/>
    <col width="56.57" customWidth="1" min="514" max="514"/>
    <col width="8.43" customWidth="1" min="515" max="515"/>
    <col width="15.72" customWidth="1" min="516" max="516"/>
    <col width="12.86" customWidth="1" min="517" max="517"/>
    <col width="9.140000000000001" customWidth="1" min="518" max="768"/>
    <col width="6.71" customWidth="1" min="769" max="769"/>
    <col width="56.57" customWidth="1" min="770" max="770"/>
    <col width="8.43" customWidth="1" min="771" max="771"/>
    <col width="15.72" customWidth="1" min="772" max="772"/>
    <col width="12.86" customWidth="1" min="773" max="773"/>
    <col width="9.140000000000001" customWidth="1" min="774" max="1024"/>
    <col width="6.71" customWidth="1" min="1025" max="1025"/>
    <col width="56.57" customWidth="1" min="1026" max="1026"/>
    <col width="8.43" customWidth="1" min="1027" max="1027"/>
    <col width="15.72" customWidth="1" min="1028" max="1028"/>
    <col width="12.86" customWidth="1" min="1029" max="1029"/>
    <col width="9.140000000000001" customWidth="1" min="1030" max="1280"/>
    <col width="6.71" customWidth="1" min="1281" max="1281"/>
    <col width="56.57" customWidth="1" min="1282" max="1282"/>
    <col width="8.43" customWidth="1" min="1283" max="1283"/>
    <col width="15.72" customWidth="1" min="1284" max="1284"/>
    <col width="12.86" customWidth="1" min="1285" max="1285"/>
    <col width="9.140000000000001" customWidth="1" min="1286" max="1536"/>
    <col width="6.71" customWidth="1" min="1537" max="1537"/>
    <col width="56.57" customWidth="1" min="1538" max="1538"/>
    <col width="8.43" customWidth="1" min="1539" max="1539"/>
    <col width="15.72" customWidth="1" min="1540" max="1540"/>
    <col width="12.86" customWidth="1" min="1541" max="1541"/>
    <col width="9.140000000000001" customWidth="1" min="1542" max="1792"/>
    <col width="6.71" customWidth="1" min="1793" max="1793"/>
    <col width="56.57" customWidth="1" min="1794" max="1794"/>
    <col width="8.43" customWidth="1" min="1795" max="1795"/>
    <col width="15.72" customWidth="1" min="1796" max="1796"/>
    <col width="12.86" customWidth="1" min="1797" max="1797"/>
    <col width="9.140000000000001" customWidth="1" min="1798" max="2048"/>
    <col width="6.71" customWidth="1" min="2049" max="2049"/>
    <col width="56.57" customWidth="1" min="2050" max="2050"/>
    <col width="8.43" customWidth="1" min="2051" max="2051"/>
    <col width="15.72" customWidth="1" min="2052" max="2052"/>
    <col width="12.86" customWidth="1" min="2053" max="2053"/>
    <col width="9.140000000000001" customWidth="1" min="2054" max="2304"/>
    <col width="6.71" customWidth="1" min="2305" max="2305"/>
    <col width="56.57" customWidth="1" min="2306" max="2306"/>
    <col width="8.43" customWidth="1" min="2307" max="2307"/>
    <col width="15.72" customWidth="1" min="2308" max="2308"/>
    <col width="12.86" customWidth="1" min="2309" max="2309"/>
    <col width="9.140000000000001" customWidth="1" min="2310" max="2560"/>
    <col width="6.71" customWidth="1" min="2561" max="2561"/>
    <col width="56.57" customWidth="1" min="2562" max="2562"/>
    <col width="8.43" customWidth="1" min="2563" max="2563"/>
    <col width="15.72" customWidth="1" min="2564" max="2564"/>
    <col width="12.86" customWidth="1" min="2565" max="2565"/>
    <col width="9.140000000000001" customWidth="1" min="2566" max="2816"/>
    <col width="6.71" customWidth="1" min="2817" max="2817"/>
    <col width="56.57" customWidth="1" min="2818" max="2818"/>
    <col width="8.43" customWidth="1" min="2819" max="2819"/>
    <col width="15.72" customWidth="1" min="2820" max="2820"/>
    <col width="12.86" customWidth="1" min="2821" max="2821"/>
    <col width="9.140000000000001" customWidth="1" min="2822" max="3072"/>
    <col width="6.71" customWidth="1" min="3073" max="3073"/>
    <col width="56.57" customWidth="1" min="3074" max="3074"/>
    <col width="8.43" customWidth="1" min="3075" max="3075"/>
    <col width="15.72" customWidth="1" min="3076" max="3076"/>
    <col width="12.86" customWidth="1" min="3077" max="3077"/>
    <col width="9.140000000000001" customWidth="1" min="3078" max="3328"/>
    <col width="6.71" customWidth="1" min="3329" max="3329"/>
    <col width="56.57" customWidth="1" min="3330" max="3330"/>
    <col width="8.43" customWidth="1" min="3331" max="3331"/>
    <col width="15.72" customWidth="1" min="3332" max="3332"/>
    <col width="12.86" customWidth="1" min="3333" max="3333"/>
    <col width="9.140000000000001" customWidth="1" min="3334" max="3584"/>
    <col width="6.71" customWidth="1" min="3585" max="3585"/>
    <col width="56.57" customWidth="1" min="3586" max="3586"/>
    <col width="8.43" customWidth="1" min="3587" max="3587"/>
    <col width="15.72" customWidth="1" min="3588" max="3588"/>
    <col width="12.86" customWidth="1" min="3589" max="3589"/>
    <col width="9.140000000000001" customWidth="1" min="3590" max="3840"/>
    <col width="6.71" customWidth="1" min="3841" max="3841"/>
    <col width="56.57" customWidth="1" min="3842" max="3842"/>
    <col width="8.43" customWidth="1" min="3843" max="3843"/>
    <col width="15.72" customWidth="1" min="3844" max="3844"/>
    <col width="12.86" customWidth="1" min="3845" max="3845"/>
    <col width="9.140000000000001" customWidth="1" min="3846" max="4096"/>
    <col width="6.71" customWidth="1" min="4097" max="4097"/>
    <col width="56.57" customWidth="1" min="4098" max="4098"/>
    <col width="8.43" customWidth="1" min="4099" max="4099"/>
    <col width="15.72" customWidth="1" min="4100" max="4100"/>
    <col width="12.86" customWidth="1" min="4101" max="4101"/>
    <col width="9.140000000000001" customWidth="1" min="4102" max="4352"/>
    <col width="6.71" customWidth="1" min="4353" max="4353"/>
    <col width="56.57" customWidth="1" min="4354" max="4354"/>
    <col width="8.43" customWidth="1" min="4355" max="4355"/>
    <col width="15.72" customWidth="1" min="4356" max="4356"/>
    <col width="12.86" customWidth="1" min="4357" max="4357"/>
    <col width="9.140000000000001" customWidth="1" min="4358" max="4608"/>
    <col width="6.71" customWidth="1" min="4609" max="4609"/>
    <col width="56.57" customWidth="1" min="4610" max="4610"/>
    <col width="8.43" customWidth="1" min="4611" max="4611"/>
    <col width="15.72" customWidth="1" min="4612" max="4612"/>
    <col width="12.86" customWidth="1" min="4613" max="4613"/>
    <col width="9.140000000000001" customWidth="1" min="4614" max="4864"/>
    <col width="6.71" customWidth="1" min="4865" max="4865"/>
    <col width="56.57" customWidth="1" min="4866" max="4866"/>
    <col width="8.43" customWidth="1" min="4867" max="4867"/>
    <col width="15.72" customWidth="1" min="4868" max="4868"/>
    <col width="12.86" customWidth="1" min="4869" max="4869"/>
    <col width="9.140000000000001" customWidth="1" min="4870" max="5120"/>
    <col width="6.71" customWidth="1" min="5121" max="5121"/>
    <col width="56.57" customWidth="1" min="5122" max="5122"/>
    <col width="8.43" customWidth="1" min="5123" max="5123"/>
    <col width="15.72" customWidth="1" min="5124" max="5124"/>
    <col width="12.86" customWidth="1" min="5125" max="5125"/>
    <col width="9.140000000000001" customWidth="1" min="5126" max="5376"/>
    <col width="6.71" customWidth="1" min="5377" max="5377"/>
    <col width="56.57" customWidth="1" min="5378" max="5378"/>
    <col width="8.43" customWidth="1" min="5379" max="5379"/>
    <col width="15.72" customWidth="1" min="5380" max="5380"/>
    <col width="12.86" customWidth="1" min="5381" max="5381"/>
    <col width="9.140000000000001" customWidth="1" min="5382" max="5632"/>
    <col width="6.71" customWidth="1" min="5633" max="5633"/>
    <col width="56.57" customWidth="1" min="5634" max="5634"/>
    <col width="8.43" customWidth="1" min="5635" max="5635"/>
    <col width="15.72" customWidth="1" min="5636" max="5636"/>
    <col width="12.86" customWidth="1" min="5637" max="5637"/>
    <col width="9.140000000000001" customWidth="1" min="5638" max="5888"/>
    <col width="6.71" customWidth="1" min="5889" max="5889"/>
    <col width="56.57" customWidth="1" min="5890" max="5890"/>
    <col width="8.43" customWidth="1" min="5891" max="5891"/>
    <col width="15.72" customWidth="1" min="5892" max="5892"/>
    <col width="12.86" customWidth="1" min="5893" max="5893"/>
    <col width="9.140000000000001" customWidth="1" min="5894" max="6144"/>
    <col width="6.71" customWidth="1" min="6145" max="6145"/>
    <col width="56.57" customWidth="1" min="6146" max="6146"/>
    <col width="8.43" customWidth="1" min="6147" max="6147"/>
    <col width="15.72" customWidth="1" min="6148" max="6148"/>
    <col width="12.86" customWidth="1" min="6149" max="6149"/>
    <col width="9.140000000000001" customWidth="1" min="6150" max="6400"/>
    <col width="6.71" customWidth="1" min="6401" max="6401"/>
    <col width="56.57" customWidth="1" min="6402" max="6402"/>
    <col width="8.43" customWidth="1" min="6403" max="6403"/>
    <col width="15.72" customWidth="1" min="6404" max="6404"/>
    <col width="12.86" customWidth="1" min="6405" max="6405"/>
    <col width="9.140000000000001" customWidth="1" min="6406" max="6656"/>
    <col width="6.71" customWidth="1" min="6657" max="6657"/>
    <col width="56.57" customWidth="1" min="6658" max="6658"/>
    <col width="8.43" customWidth="1" min="6659" max="6659"/>
    <col width="15.72" customWidth="1" min="6660" max="6660"/>
    <col width="12.86" customWidth="1" min="6661" max="6661"/>
    <col width="9.140000000000001" customWidth="1" min="6662" max="6912"/>
    <col width="6.71" customWidth="1" min="6913" max="6913"/>
    <col width="56.57" customWidth="1" min="6914" max="6914"/>
    <col width="8.43" customWidth="1" min="6915" max="6915"/>
    <col width="15.72" customWidth="1" min="6916" max="6916"/>
    <col width="12.86" customWidth="1" min="6917" max="6917"/>
    <col width="9.140000000000001" customWidth="1" min="6918" max="7168"/>
    <col width="6.71" customWidth="1" min="7169" max="7169"/>
    <col width="56.57" customWidth="1" min="7170" max="7170"/>
    <col width="8.43" customWidth="1" min="7171" max="7171"/>
    <col width="15.72" customWidth="1" min="7172" max="7172"/>
    <col width="12.86" customWidth="1" min="7173" max="7173"/>
    <col width="9.140000000000001" customWidth="1" min="7174" max="7424"/>
    <col width="6.71" customWidth="1" min="7425" max="7425"/>
    <col width="56.57" customWidth="1" min="7426" max="7426"/>
    <col width="8.43" customWidth="1" min="7427" max="7427"/>
    <col width="15.72" customWidth="1" min="7428" max="7428"/>
    <col width="12.86" customWidth="1" min="7429" max="7429"/>
    <col width="9.140000000000001" customWidth="1" min="7430" max="7680"/>
    <col width="6.71" customWidth="1" min="7681" max="7681"/>
    <col width="56.57" customWidth="1" min="7682" max="7682"/>
    <col width="8.43" customWidth="1" min="7683" max="7683"/>
    <col width="15.72" customWidth="1" min="7684" max="7684"/>
    <col width="12.86" customWidth="1" min="7685" max="7685"/>
    <col width="9.140000000000001" customWidth="1" min="7686" max="7936"/>
    <col width="6.71" customWidth="1" min="7937" max="7937"/>
    <col width="56.57" customWidth="1" min="7938" max="7938"/>
    <col width="8.43" customWidth="1" min="7939" max="7939"/>
    <col width="15.72" customWidth="1" min="7940" max="7940"/>
    <col width="12.86" customWidth="1" min="7941" max="7941"/>
    <col width="9.140000000000001" customWidth="1" min="7942" max="8192"/>
    <col width="6.71" customWidth="1" min="8193" max="8193"/>
    <col width="56.57" customWidth="1" min="8194" max="8194"/>
    <col width="8.43" customWidth="1" min="8195" max="8195"/>
    <col width="15.72" customWidth="1" min="8196" max="8196"/>
    <col width="12.86" customWidth="1" min="8197" max="8197"/>
    <col width="9.140000000000001" customWidth="1" min="8198" max="8448"/>
    <col width="6.71" customWidth="1" min="8449" max="8449"/>
    <col width="56.57" customWidth="1" min="8450" max="8450"/>
    <col width="8.43" customWidth="1" min="8451" max="8451"/>
    <col width="15.72" customWidth="1" min="8452" max="8452"/>
    <col width="12.86" customWidth="1" min="8453" max="8453"/>
    <col width="9.140000000000001" customWidth="1" min="8454" max="8704"/>
    <col width="6.71" customWidth="1" min="8705" max="8705"/>
    <col width="56.57" customWidth="1" min="8706" max="8706"/>
    <col width="8.43" customWidth="1" min="8707" max="8707"/>
    <col width="15.72" customWidth="1" min="8708" max="8708"/>
    <col width="12.86" customWidth="1" min="8709" max="8709"/>
    <col width="9.140000000000001" customWidth="1" min="8710" max="8960"/>
    <col width="6.71" customWidth="1" min="8961" max="8961"/>
    <col width="56.57" customWidth="1" min="8962" max="8962"/>
    <col width="8.43" customWidth="1" min="8963" max="8963"/>
    <col width="15.72" customWidth="1" min="8964" max="8964"/>
    <col width="12.86" customWidth="1" min="8965" max="8965"/>
    <col width="9.140000000000001" customWidth="1" min="8966" max="9216"/>
    <col width="6.71" customWidth="1" min="9217" max="9217"/>
    <col width="56.57" customWidth="1" min="9218" max="9218"/>
    <col width="8.43" customWidth="1" min="9219" max="9219"/>
    <col width="15.72" customWidth="1" min="9220" max="9220"/>
    <col width="12.86" customWidth="1" min="9221" max="9221"/>
    <col width="9.140000000000001" customWidth="1" min="9222" max="9472"/>
    <col width="6.71" customWidth="1" min="9473" max="9473"/>
    <col width="56.57" customWidth="1" min="9474" max="9474"/>
    <col width="8.43" customWidth="1" min="9475" max="9475"/>
    <col width="15.72" customWidth="1" min="9476" max="9476"/>
    <col width="12.86" customWidth="1" min="9477" max="9477"/>
    <col width="9.140000000000001" customWidth="1" min="9478" max="9728"/>
    <col width="6.71" customWidth="1" min="9729" max="9729"/>
    <col width="56.57" customWidth="1" min="9730" max="9730"/>
    <col width="8.43" customWidth="1" min="9731" max="9731"/>
    <col width="15.72" customWidth="1" min="9732" max="9732"/>
    <col width="12.86" customWidth="1" min="9733" max="9733"/>
    <col width="9.140000000000001" customWidth="1" min="9734" max="9984"/>
    <col width="6.71" customWidth="1" min="9985" max="9985"/>
    <col width="56.57" customWidth="1" min="9986" max="9986"/>
    <col width="8.43" customWidth="1" min="9987" max="9987"/>
    <col width="15.72" customWidth="1" min="9988" max="9988"/>
    <col width="12.86" customWidth="1" min="9989" max="9989"/>
    <col width="9.140000000000001" customWidth="1" min="9990" max="10240"/>
    <col width="6.71" customWidth="1" min="10241" max="10241"/>
    <col width="56.57" customWidth="1" min="10242" max="10242"/>
    <col width="8.43" customWidth="1" min="10243" max="10243"/>
    <col width="15.72" customWidth="1" min="10244" max="10244"/>
    <col width="12.86" customWidth="1" min="10245" max="10245"/>
    <col width="9.140000000000001" customWidth="1" min="10246" max="10496"/>
    <col width="6.71" customWidth="1" min="10497" max="10497"/>
    <col width="56.57" customWidth="1" min="10498" max="10498"/>
    <col width="8.43" customWidth="1" min="10499" max="10499"/>
    <col width="15.72" customWidth="1" min="10500" max="10500"/>
    <col width="12.86" customWidth="1" min="10501" max="10501"/>
    <col width="9.140000000000001" customWidth="1" min="10502" max="10752"/>
    <col width="6.71" customWidth="1" min="10753" max="10753"/>
    <col width="56.57" customWidth="1" min="10754" max="10754"/>
    <col width="8.43" customWidth="1" min="10755" max="10755"/>
    <col width="15.72" customWidth="1" min="10756" max="10756"/>
    <col width="12.86" customWidth="1" min="10757" max="10757"/>
    <col width="9.140000000000001" customWidth="1" min="10758" max="11008"/>
    <col width="6.71" customWidth="1" min="11009" max="11009"/>
    <col width="56.57" customWidth="1" min="11010" max="11010"/>
    <col width="8.43" customWidth="1" min="11011" max="11011"/>
    <col width="15.72" customWidth="1" min="11012" max="11012"/>
    <col width="12.86" customWidth="1" min="11013" max="11013"/>
    <col width="9.140000000000001" customWidth="1" min="11014" max="11264"/>
    <col width="6.71" customWidth="1" min="11265" max="11265"/>
    <col width="56.57" customWidth="1" min="11266" max="11266"/>
    <col width="8.43" customWidth="1" min="11267" max="11267"/>
    <col width="15.72" customWidth="1" min="11268" max="11268"/>
    <col width="12.86" customWidth="1" min="11269" max="11269"/>
    <col width="9.140000000000001" customWidth="1" min="11270" max="11520"/>
    <col width="6.71" customWidth="1" min="11521" max="11521"/>
    <col width="56.57" customWidth="1" min="11522" max="11522"/>
    <col width="8.43" customWidth="1" min="11523" max="11523"/>
    <col width="15.72" customWidth="1" min="11524" max="11524"/>
    <col width="12.86" customWidth="1" min="11525" max="11525"/>
    <col width="9.140000000000001" customWidth="1" min="11526" max="11776"/>
    <col width="6.71" customWidth="1" min="11777" max="11777"/>
    <col width="56.57" customWidth="1" min="11778" max="11778"/>
    <col width="8.43" customWidth="1" min="11779" max="11779"/>
    <col width="15.72" customWidth="1" min="11780" max="11780"/>
    <col width="12.86" customWidth="1" min="11781" max="11781"/>
    <col width="9.140000000000001" customWidth="1" min="11782" max="12032"/>
    <col width="6.71" customWidth="1" min="12033" max="12033"/>
    <col width="56.57" customWidth="1" min="12034" max="12034"/>
    <col width="8.43" customWidth="1" min="12035" max="12035"/>
    <col width="15.72" customWidth="1" min="12036" max="12036"/>
    <col width="12.86" customWidth="1" min="12037" max="12037"/>
    <col width="9.140000000000001" customWidth="1" min="12038" max="12288"/>
    <col width="6.71" customWidth="1" min="12289" max="12289"/>
    <col width="56.57" customWidth="1" min="12290" max="12290"/>
    <col width="8.43" customWidth="1" min="12291" max="12291"/>
    <col width="15.72" customWidth="1" min="12292" max="12292"/>
    <col width="12.86" customWidth="1" min="12293" max="12293"/>
    <col width="9.140000000000001" customWidth="1" min="12294" max="12544"/>
    <col width="6.71" customWidth="1" min="12545" max="12545"/>
    <col width="56.57" customWidth="1" min="12546" max="12546"/>
    <col width="8.43" customWidth="1" min="12547" max="12547"/>
    <col width="15.72" customWidth="1" min="12548" max="12548"/>
    <col width="12.86" customWidth="1" min="12549" max="12549"/>
    <col width="9.140000000000001" customWidth="1" min="12550" max="12800"/>
    <col width="6.71" customWidth="1" min="12801" max="12801"/>
    <col width="56.57" customWidth="1" min="12802" max="12802"/>
    <col width="8.43" customWidth="1" min="12803" max="12803"/>
    <col width="15.72" customWidth="1" min="12804" max="12804"/>
    <col width="12.86" customWidth="1" min="12805" max="12805"/>
    <col width="9.140000000000001" customWidth="1" min="12806" max="13056"/>
    <col width="6.71" customWidth="1" min="13057" max="13057"/>
    <col width="56.57" customWidth="1" min="13058" max="13058"/>
    <col width="8.43" customWidth="1" min="13059" max="13059"/>
    <col width="15.72" customWidth="1" min="13060" max="13060"/>
    <col width="12.86" customWidth="1" min="13061" max="13061"/>
    <col width="9.140000000000001" customWidth="1" min="13062" max="13312"/>
    <col width="6.71" customWidth="1" min="13313" max="13313"/>
    <col width="56.57" customWidth="1" min="13314" max="13314"/>
    <col width="8.43" customWidth="1" min="13315" max="13315"/>
    <col width="15.72" customWidth="1" min="13316" max="13316"/>
    <col width="12.86" customWidth="1" min="13317" max="13317"/>
    <col width="9.140000000000001" customWidth="1" min="13318" max="13568"/>
    <col width="6.71" customWidth="1" min="13569" max="13569"/>
    <col width="56.57" customWidth="1" min="13570" max="13570"/>
    <col width="8.43" customWidth="1" min="13571" max="13571"/>
    <col width="15.72" customWidth="1" min="13572" max="13572"/>
    <col width="12.86" customWidth="1" min="13573" max="13573"/>
    <col width="9.140000000000001" customWidth="1" min="13574" max="13824"/>
    <col width="6.71" customWidth="1" min="13825" max="13825"/>
    <col width="56.57" customWidth="1" min="13826" max="13826"/>
    <col width="8.43" customWidth="1" min="13827" max="13827"/>
    <col width="15.72" customWidth="1" min="13828" max="13828"/>
    <col width="12.86" customWidth="1" min="13829" max="13829"/>
    <col width="9.140000000000001" customWidth="1" min="13830" max="14080"/>
    <col width="6.71" customWidth="1" min="14081" max="14081"/>
    <col width="56.57" customWidth="1" min="14082" max="14082"/>
    <col width="8.43" customWidth="1" min="14083" max="14083"/>
    <col width="15.72" customWidth="1" min="14084" max="14084"/>
    <col width="12.86" customWidth="1" min="14085" max="14085"/>
    <col width="9.140000000000001" customWidth="1" min="14086" max="14336"/>
    <col width="6.71" customWidth="1" min="14337" max="14337"/>
    <col width="56.57" customWidth="1" min="14338" max="14338"/>
    <col width="8.43" customWidth="1" min="14339" max="14339"/>
    <col width="15.72" customWidth="1" min="14340" max="14340"/>
    <col width="12.86" customWidth="1" min="14341" max="14341"/>
    <col width="9.140000000000001" customWidth="1" min="14342" max="14592"/>
    <col width="6.71" customWidth="1" min="14593" max="14593"/>
    <col width="56.57" customWidth="1" min="14594" max="14594"/>
    <col width="8.43" customWidth="1" min="14595" max="14595"/>
    <col width="15.72" customWidth="1" min="14596" max="14596"/>
    <col width="12.86" customWidth="1" min="14597" max="14597"/>
    <col width="9.140000000000001" customWidth="1" min="14598" max="14848"/>
    <col width="6.71" customWidth="1" min="14849" max="14849"/>
    <col width="56.57" customWidth="1" min="14850" max="14850"/>
    <col width="8.43" customWidth="1" min="14851" max="14851"/>
    <col width="15.72" customWidth="1" min="14852" max="14852"/>
    <col width="12.86" customWidth="1" min="14853" max="14853"/>
    <col width="9.140000000000001" customWidth="1" min="14854" max="15104"/>
    <col width="6.71" customWidth="1" min="15105" max="15105"/>
    <col width="56.57" customWidth="1" min="15106" max="15106"/>
    <col width="8.43" customWidth="1" min="15107" max="15107"/>
    <col width="15.72" customWidth="1" min="15108" max="15108"/>
    <col width="12.86" customWidth="1" min="15109" max="15109"/>
    <col width="9.140000000000001" customWidth="1" min="15110" max="15360"/>
    <col width="6.71" customWidth="1" min="15361" max="15361"/>
    <col width="56.57" customWidth="1" min="15362" max="15362"/>
    <col width="8.43" customWidth="1" min="15363" max="15363"/>
    <col width="15.72" customWidth="1" min="15364" max="15364"/>
    <col width="12.86" customWidth="1" min="15365" max="15365"/>
    <col width="9.140000000000001" customWidth="1" min="15366" max="15616"/>
    <col width="6.71" customWidth="1" min="15617" max="15617"/>
    <col width="56.57" customWidth="1" min="15618" max="15618"/>
    <col width="8.43" customWidth="1" min="15619" max="15619"/>
    <col width="15.72" customWidth="1" min="15620" max="15620"/>
    <col width="12.86" customWidth="1" min="15621" max="15621"/>
    <col width="9.140000000000001" customWidth="1" min="15622" max="15872"/>
    <col width="6.71" customWidth="1" min="15873" max="15873"/>
    <col width="56.57" customWidth="1" min="15874" max="15874"/>
    <col width="8.43" customWidth="1" min="15875" max="15875"/>
    <col width="15.72" customWidth="1" min="15876" max="15876"/>
    <col width="12.86" customWidth="1" min="15877" max="15877"/>
    <col width="9.140000000000001" customWidth="1" min="15878" max="16128"/>
    <col width="6.71" customWidth="1" min="16129" max="16129"/>
    <col width="56.57" customWidth="1" min="16130" max="16130"/>
    <col width="8.43" customWidth="1" min="16131" max="16131"/>
    <col width="15.72" customWidth="1" min="16132" max="16132"/>
    <col width="12.86" customWidth="1" min="16133" max="16133"/>
    <col width="9.140000000000001" customWidth="1" min="16134" max="16384"/>
  </cols>
  <sheetData>
    <row r="1" ht="15.75" customHeight="1" customFormat="1" s="0">
      <c r="B1" s="239" t="inlineStr">
        <is>
          <t>Сметный расчет № СР-3-33</t>
        </is>
      </c>
      <c r="C1" s="239" t="n"/>
      <c r="D1" s="239" t="n"/>
      <c r="E1" s="240" t="n"/>
    </row>
    <row r="2" ht="15.75" customHeight="1" customFormat="1" s="0">
      <c r="B2" s="239" t="inlineStr">
        <is>
          <t xml:space="preserve">Затраты, связанные с командированием рабочих </t>
        </is>
      </c>
      <c r="C2" s="239" t="n"/>
      <c r="D2" s="239" t="n"/>
      <c r="E2" s="240" t="n"/>
    </row>
    <row r="3" ht="15.75" customHeight="1" customFormat="1" s="0">
      <c r="A3" s="239" t="n"/>
      <c r="C3" s="241" t="n"/>
    </row>
    <row r="4" ht="15.75" customHeight="1" customFormat="1" s="0">
      <c r="A4" s="239" t="inlineStr">
        <is>
          <t>Объект: 33-ВЛ 500 кВ Зейская ГЭС - Амурская №2</t>
        </is>
      </c>
      <c r="B4" s="203" t="n"/>
      <c r="C4" s="203" t="n"/>
      <c r="D4" s="203" t="n"/>
    </row>
    <row r="5" ht="15.75" customHeight="1" customFormat="1" s="0">
      <c r="A5" s="242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  <c r="B5" s="203" t="n"/>
      <c r="C5" s="203" t="n"/>
      <c r="D5" s="203" t="n"/>
    </row>
    <row r="6" ht="18.75" customHeight="1" customFormat="1" s="0">
      <c r="A6" s="243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B6" s="203" t="n"/>
      <c r="C6" s="203" t="n"/>
      <c r="D6" s="203" t="n"/>
      <c r="F6" s="244" t="n"/>
      <c r="G6" s="244" t="n"/>
    </row>
    <row r="7" ht="15" customHeight="1" customFormat="1" s="0">
      <c r="A7" s="245" t="n"/>
      <c r="B7" s="246" t="n"/>
      <c r="C7" s="247" t="n"/>
      <c r="D7" s="247" t="n"/>
    </row>
    <row r="8" customFormat="1" s="0">
      <c r="A8" s="248" t="inlineStr">
        <is>
          <t>Основание: Ф.579959-19.33-РД</t>
        </is>
      </c>
      <c r="B8" s="203" t="n"/>
      <c r="C8" s="203" t="n"/>
      <c r="D8" s="203" t="n"/>
    </row>
    <row r="9" ht="28.5" customHeight="1" customFormat="1" s="0">
      <c r="A9" s="249" t="inlineStr">
        <is>
          <t>№ п/п</t>
        </is>
      </c>
      <c r="B9" s="250" t="inlineStr">
        <is>
          <t>Наименование затрат</t>
        </is>
      </c>
      <c r="C9" s="250" t="inlineStr">
        <is>
          <t>ед.изм.</t>
        </is>
      </c>
      <c r="D9" s="249" t="inlineStr">
        <is>
          <t>Кол-во / Стоимость</t>
        </is>
      </c>
    </row>
    <row r="10" ht="15" customHeight="1" customFormat="1" s="0">
      <c r="A10" s="250" t="n">
        <v>1</v>
      </c>
      <c r="B10" s="251" t="inlineStr">
        <is>
          <t>Исходные данные:</t>
        </is>
      </c>
      <c r="C10" s="251" t="n"/>
      <c r="D10" s="251" t="n"/>
    </row>
    <row r="11" ht="30" customHeight="1" customFormat="1" s="0">
      <c r="A11" s="252" t="inlineStr">
        <is>
          <t>1.1</t>
        </is>
      </c>
      <c r="B11" s="253" t="inlineStr">
        <is>
          <t>Продолжительность строительства</t>
        </is>
      </c>
      <c r="C11" s="254" t="inlineStr">
        <is>
          <t>сут.</t>
        </is>
      </c>
      <c r="D11" s="255" t="n">
        <f>30*6.5</f>
        <v>195</v>
      </c>
    </row>
    <row r="12" ht="30" customHeight="1" customFormat="1" s="0">
      <c r="A12" s="252" t="inlineStr">
        <is>
          <t>1.2</t>
        </is>
      </c>
      <c r="B12" s="253" t="inlineStr">
        <is>
          <t>Численность рабочих</t>
        </is>
      </c>
      <c r="C12" s="254" t="inlineStr">
        <is>
          <t>чел.</t>
        </is>
      </c>
      <c r="D12" s="254" t="n">
        <f>9*15</f>
        <v>135</v>
      </c>
    </row>
    <row r="13" ht="30" customHeight="1" customFormat="1" s="0">
      <c r="A13" s="252" t="inlineStr">
        <is>
          <t>1.3</t>
        </is>
      </c>
      <c r="B13" s="253" t="inlineStr">
        <is>
          <t>Пункт базировки г. Свободный</t>
        </is>
      </c>
      <c r="C13" s="256" t="n"/>
      <c r="D13" s="256" t="n"/>
    </row>
    <row r="14" ht="15" customHeight="1" customFormat="1" s="0">
      <c r="A14" s="252" t="inlineStr">
        <is>
          <t>1.4</t>
        </is>
      </c>
      <c r="B14" s="253" t="inlineStr">
        <is>
          <t>Автомобильная перевозки</t>
        </is>
      </c>
      <c r="C14" s="257" t="inlineStr">
        <is>
          <t>км.</t>
        </is>
      </c>
      <c r="D14" s="254" t="n">
        <v>760</v>
      </c>
    </row>
    <row r="15" ht="15" customHeight="1" customFormat="1" s="0">
      <c r="A15" s="250" t="n">
        <v>2</v>
      </c>
      <c r="B15" s="251" t="inlineStr">
        <is>
          <t>Расчет суточных и проживания:</t>
        </is>
      </c>
      <c r="C15" s="251" t="n"/>
      <c r="D15" s="251" t="n"/>
    </row>
    <row r="16" ht="45" customHeight="1" customFormat="1" s="0">
      <c r="A16" s="252" t="inlineStr">
        <is>
          <t>2.1</t>
        </is>
      </c>
      <c r="B16" s="258" t="inlineStr">
        <is>
          <t>Суточные по исходной ставке: 100 руб. × 195 суток × 135 чел.</t>
        </is>
      </c>
      <c r="C16" s="254" t="inlineStr">
        <is>
          <t>руб.</t>
        </is>
      </c>
      <c r="D16" s="259" t="n">
        <f>ROUND(D11*D12*100,2)</f>
        <v>2632500</v>
      </c>
    </row>
    <row r="17" ht="60" customHeight="1" customFormat="1" s="0">
      <c r="A17" s="252" t="inlineStr">
        <is>
          <t>2.2</t>
        </is>
      </c>
      <c r="B17" s="258" t="inlineStr">
        <is>
          <t>Проживание по исходной ставке: 550 руб. × 195 суток × 135 чел.</t>
        </is>
      </c>
      <c r="C17" s="254" t="inlineStr">
        <is>
          <t>руб.</t>
        </is>
      </c>
      <c r="D17" s="259" t="n">
        <f>ROUND(D11*D12*550,2)</f>
        <v>14478750</v>
      </c>
    </row>
    <row r="18" ht="15" customHeight="1" customFormat="1" s="0">
      <c r="A18" s="260" t="inlineStr">
        <is>
          <t>3</t>
        </is>
      </c>
      <c r="B18" s="261" t="inlineStr">
        <is>
          <t>Расчет затрат на проезд работников до места расположения  г. Свободный:</t>
        </is>
      </c>
      <c r="C18" s="261" t="n"/>
      <c r="D18" s="261" t="n"/>
    </row>
    <row r="19" ht="15" customHeight="1" customFormat="1" s="0">
      <c r="A19" s="262" t="inlineStr">
        <is>
          <t xml:space="preserve">            Автомобильные перевозки от г. Хабаровск - г. Свободный</t>
        </is>
      </c>
      <c r="B19" s="262" t="n"/>
      <c r="C19" s="262" t="n"/>
      <c r="D19" s="262" t="n"/>
    </row>
    <row r="20" ht="50.25" customHeight="1" customFormat="1" s="0">
      <c r="A20" s="252" t="inlineStr">
        <is>
          <t>3.1</t>
        </is>
      </c>
      <c r="B20" s="253" t="inlineStr">
        <is>
          <t>Время в пути в одном направлении 760км/51 км/час (скорость  движения вахтового автобуса доставки, взята применительно по прил. № 6,  Методика 318/пр от 15.06.2020 г.)</t>
        </is>
      </c>
      <c r="C20" s="254" t="inlineStr">
        <is>
          <t>час</t>
        </is>
      </c>
      <c r="D20" s="259" t="n">
        <f>D14/51</f>
        <v>14.9019607843137</v>
      </c>
    </row>
    <row r="21" ht="15" customHeight="1" customFormat="1" s="0">
      <c r="A21" s="252" t="inlineStr">
        <is>
          <t>3.2</t>
        </is>
      </c>
      <c r="B21" s="253" t="inlineStr">
        <is>
          <t>Стоимость 1 маш.- часа автобуса (ФСЭМ-91.13.03-508)</t>
        </is>
      </c>
      <c r="C21" s="254" t="inlineStr">
        <is>
          <t>руб/час</t>
        </is>
      </c>
      <c r="D21" s="259" t="n">
        <v>71.59999999999999</v>
      </c>
    </row>
    <row r="22" ht="15" customHeight="1" customFormat="1" s="0">
      <c r="A22" s="252" t="inlineStr">
        <is>
          <t>3.3</t>
        </is>
      </c>
      <c r="B22" s="253" t="inlineStr">
        <is>
          <t>Количество автобусов</t>
        </is>
      </c>
      <c r="C22" s="254" t="inlineStr">
        <is>
          <t>шт</t>
        </is>
      </c>
      <c r="D22" s="263" t="n">
        <f>ROUNDUP(D12/20,0)</f>
        <v>7</v>
      </c>
    </row>
    <row r="23" ht="90" customHeight="1" customFormat="1" s="0">
      <c r="A23" s="252" t="inlineStr">
        <is>
          <t>3.4</t>
        </is>
      </c>
      <c r="B23" s="253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54" t="inlineStr">
        <is>
          <t>К</t>
        </is>
      </c>
      <c r="D23" s="264" t="n">
        <v>1.035</v>
      </c>
    </row>
    <row r="24" ht="45" customHeight="1" customFormat="1" s="0">
      <c r="A24" s="252" t="n"/>
      <c r="B24" s="258" t="inlineStr">
        <is>
          <t>Проезд в базисных ценах 01.01.2000: (760 / 51) ч × 71.6 руб./ч × 7 авт. × 2 × 1.035.</t>
        </is>
      </c>
      <c r="C24" s="254" t="inlineStr">
        <is>
          <t>руб.</t>
        </is>
      </c>
      <c r="D24" s="259" t="n">
        <f>ROUND(D20*D21*D22*2*D23,2)</f>
        <v>15460.55</v>
      </c>
    </row>
    <row r="25" ht="42.75" customHeight="1" customFormat="1" s="0">
      <c r="A25" s="252" t="n"/>
      <c r="B25" s="265" t="inlineStr">
        <is>
          <t>Проезд в текущих ценах I кв. 2026: индекс 14,05. Минстрой России от 24.02.2026 № 9491-ИФ/09.</t>
        </is>
      </c>
      <c r="C25" s="250" t="inlineStr">
        <is>
          <t>руб.</t>
        </is>
      </c>
      <c r="D25" s="266" t="n">
        <f>ROUND(D20*D21*D22*2*D23*E25,2)</f>
        <v>217220.67</v>
      </c>
      <c r="E25" s="218" t="n">
        <v>14.05</v>
      </c>
    </row>
    <row r="26" ht="15" customHeight="1" customFormat="1" s="0">
      <c r="A26" s="254" t="n"/>
      <c r="B26" s="267" t="inlineStr">
        <is>
          <t>Итого в текущих ценах без НДС</t>
        </is>
      </c>
      <c r="C26" s="250" t="inlineStr">
        <is>
          <t>руб.</t>
        </is>
      </c>
      <c r="D26" s="266" t="n">
        <f>ROUND(D16+D17+D25,2)</f>
        <v>17328470.67</v>
      </c>
    </row>
    <row r="27" ht="45" customHeight="1" customFormat="1" s="0">
      <c r="A27" s="254" t="n"/>
      <c r="B27" s="268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9" t="inlineStr">
        <is>
          <t>руб.</t>
        </is>
      </c>
      <c r="D27" s="270" t="n">
        <f>ROUND(D26/E25,2)</f>
        <v>1233343.11</v>
      </c>
    </row>
    <row r="28"/>
    <row r="29" ht="15.75" customHeight="1" customFormat="1" s="0">
      <c r="B29" s="271" t="inlineStr">
        <is>
          <t xml:space="preserve">Составил:                    </t>
        </is>
      </c>
      <c r="C29" s="271" t="inlineStr">
        <is>
          <t>Григорова И. А.</t>
        </is>
      </c>
      <c r="D29" s="271" t="n"/>
    </row>
    <row r="30" ht="15.75" customHeight="1" customFormat="1" s="0">
      <c r="B30" s="272" t="n"/>
      <c r="C30" s="271" t="n"/>
      <c r="D30" s="271" t="n"/>
    </row>
    <row r="31" ht="15.75" customHeight="1" customFormat="1" s="0">
      <c r="B31" s="271" t="inlineStr">
        <is>
          <t>Проверил:</t>
        </is>
      </c>
      <c r="C31" s="271" t="inlineStr">
        <is>
          <t>Черкасов А. В.</t>
        </is>
      </c>
      <c r="D31" s="271" t="n"/>
    </row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 ht="15" customHeight="1" customFormat="1" s="0">
      <c r="B57" s="218" t="n"/>
    </row>
    <row r="58"/>
    <row r="59" ht="75" customHeight="1" customFormat="1" s="0">
      <c r="A59" s="203" t="n"/>
      <c r="B59" s="203" t="n"/>
      <c r="C59" s="203" t="n"/>
      <c r="D59" s="203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A59:D59"/>
    <mergeCell ref="F6:G6"/>
    <mergeCell ref="A19:D19"/>
    <mergeCell ref="B15:D15"/>
    <mergeCell ref="B2:D2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2026-09-21T09:10:03Z</dcterms:created>
  <dcterms:modified xmlns:dcterms="http://purl.org/dc/terms/" xmlns:xsi="http://www.w3.org/2001/XMLSchema-instance" xsi:type="dcterms:W3CDTF">2026-09-21T09:11:19Z</dcterms:modified>
</cp:coreProperties>
</file>