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35_1-01" sheetId="3" state="visible" r:id="rId3"/>
    <sheet xmlns:r="http://schemas.openxmlformats.org/officeDocument/2006/relationships" name="02-35_1-02" sheetId="4" state="visible" r:id="rId4"/>
    <sheet xmlns:r="http://schemas.openxmlformats.org/officeDocument/2006/relationships" name="02-35_1-03" sheetId="5" state="visible" r:id="rId5"/>
    <sheet xmlns:r="http://schemas.openxmlformats.org/officeDocument/2006/relationships" name="02-35_1-04" sheetId="6" state="visible" r:id="rId6"/>
    <sheet xmlns:r="http://schemas.openxmlformats.org/officeDocument/2006/relationships" name="02-35_1-05" sheetId="7" state="visible" r:id="rId7"/>
    <sheet xmlns:r="http://schemas.openxmlformats.org/officeDocument/2006/relationships" name="02-35_1-06" sheetId="8" state="visible" r:id="rId8"/>
    <sheet xmlns:r="http://schemas.openxmlformats.org/officeDocument/2006/relationships" name="02-35_1-07" sheetId="9" state="visible" r:id="rId9"/>
    <sheet xmlns:r="http://schemas.openxmlformats.org/officeDocument/2006/relationships" name="02-35_1-08" sheetId="10" state="visible" r:id="rId10"/>
    <sheet xmlns:r="http://schemas.openxmlformats.org/officeDocument/2006/relationships" name="02-35_1-09" sheetId="11" state="visible" r:id="rId11"/>
    <sheet xmlns:r="http://schemas.openxmlformats.org/officeDocument/2006/relationships" name="02-35_1-10" sheetId="12" state="visible" r:id="rId12"/>
    <sheet xmlns:r="http://schemas.openxmlformats.org/officeDocument/2006/relationships" name="02-35_1-11" sheetId="13" state="visible" r:id="rId13"/>
    <sheet xmlns:r="http://schemas.openxmlformats.org/officeDocument/2006/relationships" name="02-35_1-12" sheetId="14" state="visible" r:id="rId14"/>
    <sheet xmlns:r="http://schemas.openxmlformats.org/officeDocument/2006/relationships" name="СР-1" sheetId="15" state="visible" r:id="rId15"/>
    <sheet xmlns:r="http://schemas.openxmlformats.org/officeDocument/2006/relationships" name="СР-2" sheetId="16" state="visible" r:id="rId16"/>
    <sheet xmlns:r="http://schemas.openxmlformats.org/officeDocument/2006/relationships" name="СР-3" sheetId="17" state="visible" r:id="rId17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'02-35_1-01'!$A$1:$N$213</definedName>
    <definedName name="_xlnm.Print_Area" localSheetId="3">'02-35_1-02'!$A$1:$N$144</definedName>
    <definedName name="_xlnm.Print_Area" localSheetId="4">'02-35_1-03'!$A$1:$N$189</definedName>
    <definedName name="_xlnm.Print_Area" localSheetId="5">'02-35_1-04'!$A$1:$N$117</definedName>
    <definedName name="_xlnm.Print_Area" localSheetId="6">'02-35_1-05'!$A$1:$N$213</definedName>
    <definedName name="_xlnm.Print_Area" localSheetId="7">'02-35_1-06'!$A$1:$N$144</definedName>
    <definedName name="_xlnm.Print_Area" localSheetId="8">'02-35_1-07'!$A$1:$N$213</definedName>
    <definedName name="_xlnm.Print_Area" localSheetId="9">'02-35_1-08'!$A$1:$N$144</definedName>
    <definedName name="_xlnm.Print_Area" localSheetId="10">'02-35_1-09'!$A$1:$N$213</definedName>
    <definedName name="_xlnm.Print_Area" localSheetId="11">'02-35_1-10'!$A$1:$N$144</definedName>
    <definedName name="_xlnm.Print_Area" localSheetId="12">'02-35_1-11'!$A$1:$N$213</definedName>
    <definedName name="_xlnm.Print_Area" localSheetId="13">'02-35_1-12'!$A$1:$N$144</definedName>
    <definedName name="_xlnm.Print_Area" localSheetId="14">'СР-1'!$A$1:$G$38</definedName>
    <definedName name="_xlnm.Print_Area" localSheetId="15">'СР-2'!$A$1:$K$26</definedName>
    <definedName name="_xlnm.Print_Area" localSheetId="16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0.000"/>
    <numFmt numFmtId="171" formatCode="0.00000"/>
    <numFmt numFmtId="172" formatCode="0.0000"/>
    <numFmt numFmtId="173" formatCode="#,##0.0000"/>
    <numFmt numFmtId="174" formatCode="#,##0.00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78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/>
    </xf>
    <xf numFmtId="2" fontId="2" fillId="0" borderId="1" applyAlignment="1" pivotButton="0" quotePrefix="0" xfId="0">
      <alignment horizontal="left" wrapText="1"/>
    </xf>
    <xf numFmtId="14" fontId="2" fillId="0" borderId="1" applyAlignment="1" pivotButton="0" quotePrefix="0" xfId="0">
      <alignment horizontal="left" wrapText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5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/>
    </xf>
    <xf numFmtId="0" fontId="4" fillId="0" borderId="0" applyAlignment="1" pivotButton="0" quotePrefix="0" xfId="0">
      <alignment horizontal="right" vertical="top" wrapText="1" indent="1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0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2" fontId="6" fillId="0" borderId="15" applyAlignment="1" pivotButton="0" quotePrefix="0" xfId="0">
      <alignment horizontal="right" vertical="top" wrapText="1"/>
    </xf>
    <xf numFmtId="3" fontId="4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0" fontId="0" fillId="0" borderId="25" pivotButton="0" quotePrefix="0" xfId="0"/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74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  <xf numFmtId="0" fontId="0" fillId="0" borderId="31" pivotButton="0" quotePrefix="0" xfId="0"/>
    <xf numFmtId="0" fontId="0" fillId="0" borderId="32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0" fontId="0" fillId="0" borderId="24" pivotButton="0" quotePrefix="0" xfId="0"/>
    <xf numFmtId="174" fontId="23" fillId="0" borderId="1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38"/>
  <sheetViews>
    <sheetView showGridLines="0" workbookViewId="0">
      <selection activeCell="A1" sqref="A1"/>
    </sheetView>
  </sheetViews>
  <sheetFormatPr baseColWidth="8" defaultColWidth="8.85546875" defaultRowHeight="12"/>
  <cols>
    <col width="5" customWidth="1" min="1" max="1"/>
    <col width="10.5703125" customWidth="1" min="2" max="2"/>
    <col width="10" customWidth="1" min="3" max="3"/>
    <col width="12.85546875" customWidth="1" min="4" max="4"/>
    <col hidden="1" width="2.7109375" customWidth="1" min="5" max="5"/>
    <col width="8.5703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8.5703125" customWidth="1" min="12" max="12"/>
    <col width="8.85546875" customWidth="1" min="13" max="16384"/>
  </cols>
  <sheetData>
    <row r="1" ht="19.7" customHeight="1">
      <c r="A1" s="1" t="inlineStr">
        <is>
          <t>ВЛ220 Архара-Облучье с отп.Тарманчука</t>
        </is>
      </c>
      <c r="B1" s="49" t="n"/>
      <c r="C1" s="49" t="n"/>
      <c r="D1" s="49" t="n"/>
      <c r="E1" s="49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02-35/1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4.6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35 ВЛ220 Архара-Облучье с отпайкой на ПС Тарманчука</t>
        </is>
      </c>
      <c r="E6" s="49" t="n"/>
      <c r="F6" s="49" t="n"/>
      <c r="G6" s="49" t="n"/>
      <c r="H6" s="49" t="n"/>
      <c r="I6" s="49" t="n"/>
      <c r="J6" s="49" t="n"/>
      <c r="K6" s="49" t="n"/>
      <c r="L6" s="49" t="n"/>
    </row>
    <row r="7" ht="19.7" customHeight="1">
      <c r="A7" s="6" t="n"/>
      <c r="B7" s="3" t="n"/>
      <c r="C7" s="3" t="inlineStr">
        <is>
          <t>(наименование объекта)</t>
        </is>
      </c>
    </row>
    <row r="8" ht="19.7" customHeight="1">
      <c r="A8" s="8" t="inlineStr">
        <is>
          <t>Сметная стоимость</t>
        </is>
      </c>
      <c r="D8" s="9" t="n">
        <f>J34</f>
        <v>1831.83217</v>
      </c>
      <c r="E8" s="49" t="n"/>
      <c r="F8" s="49" t="n"/>
      <c r="G8" s="49" t="n"/>
      <c r="H8" s="49" t="n"/>
      <c r="I8" s="49" t="n"/>
      <c r="J8" s="49" t="n"/>
      <c r="K8" s="49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9" t="n">
        <f>K34</f>
        <v>638.17164</v>
      </c>
      <c r="E9" s="49" t="n"/>
      <c r="F9" s="49" t="n"/>
      <c r="G9" s="49" t="n"/>
      <c r="H9" s="49" t="n"/>
      <c r="I9" s="49" t="n"/>
      <c r="J9" s="49" t="n"/>
      <c r="K9" s="49" t="n"/>
      <c r="L9" s="6" t="inlineStr">
        <is>
          <t>тыс.руб.</t>
        </is>
      </c>
    </row>
    <row r="10" ht="20.45" customHeight="1">
      <c r="A10" s="8" t="inlineStr">
        <is>
          <t>Расчетный измеритель единичной стоимости</t>
        </is>
      </c>
      <c r="E10" s="10" t="n"/>
      <c r="F10" s="49" t="n"/>
      <c r="G10" s="49" t="n"/>
      <c r="H10" s="49" t="n"/>
      <c r="I10" s="49" t="n"/>
      <c r="J10" s="49" t="n"/>
      <c r="K10" s="49" t="n"/>
      <c r="L10" s="49" t="n"/>
    </row>
    <row r="11" ht="22.15" customHeight="1">
      <c r="A11" s="8" t="inlineStr">
        <is>
          <t xml:space="preserve">Составлен(а) в ценах по состоянию на </t>
        </is>
      </c>
      <c r="E11" s="11" t="inlineStr">
        <is>
          <t>1 квартал 2000 г.</t>
        </is>
      </c>
      <c r="F11" s="49" t="n"/>
      <c r="G11" s="49" t="n"/>
      <c r="H11" s="49" t="n"/>
      <c r="I11" s="49" t="n"/>
      <c r="J11" s="49" t="n"/>
      <c r="K11" s="49" t="n"/>
      <c r="L11" s="49" t="n"/>
    </row>
    <row r="12" ht="19.7" customHeight="1"/>
    <row r="13" ht="19.7" customHeight="1">
      <c r="A13" s="12" t="inlineStr">
        <is>
          <t>№ 
п.п.</t>
        </is>
      </c>
      <c r="B13" s="12" t="inlineStr">
        <is>
          <t>Номера
сметных
расчетов
(смет)</t>
        </is>
      </c>
      <c r="C13" s="12" t="inlineStr">
        <is>
          <t>Наименование работ и затрат</t>
        </is>
      </c>
      <c r="D13" s="55" t="n"/>
      <c r="E13" s="76" t="n"/>
      <c r="F13" s="12" t="inlineStr">
        <is>
          <t>Сметная стоимость</t>
        </is>
      </c>
      <c r="G13" s="52" t="n"/>
      <c r="H13" s="52" t="n"/>
      <c r="I13" s="52" t="n"/>
      <c r="J13" s="83" t="n"/>
      <c r="K13" s="12" t="inlineStr">
        <is>
          <t>Средства на оплату труда</t>
        </is>
      </c>
      <c r="L13" s="12" t="inlineStr">
        <is>
          <t>Показа-
тели единич-
ной стоимос-
ти</t>
        </is>
      </c>
    </row>
    <row r="14" ht="82.15000000000001" customHeight="1">
      <c r="A14" s="78" t="n"/>
      <c r="B14" s="78" t="n"/>
      <c r="C14" s="79" t="n"/>
      <c r="D14" s="49" t="n"/>
      <c r="E14" s="80" t="n"/>
      <c r="F14" s="12" t="inlineStr">
        <is>
          <t>строитель-
ных (ремонтно-
строитель-
ных)
 работ</t>
        </is>
      </c>
      <c r="G14" s="12" t="inlineStr">
        <is>
          <t>Монтаж-
ных работ</t>
        </is>
      </c>
      <c r="H14" s="12" t="inlineStr">
        <is>
          <t>Оборудова-
ния, мебели, инвентаря</t>
        </is>
      </c>
      <c r="I14" s="12" t="inlineStr">
        <is>
          <t>Прочих затрат</t>
        </is>
      </c>
      <c r="J14" s="12" t="inlineStr">
        <is>
          <t>Всего</t>
        </is>
      </c>
      <c r="K14" s="78" t="n"/>
      <c r="L14" s="78" t="n"/>
    </row>
    <row r="15" hidden="1" ht="19.7" customHeight="1">
      <c r="A15" s="20" t="n"/>
      <c r="B15" s="20" t="n"/>
      <c r="C15" s="20" t="n"/>
      <c r="D15" s="52" t="n"/>
      <c r="E15" s="83" t="n"/>
      <c r="F15" s="20" t="n"/>
      <c r="G15" s="20" t="n"/>
      <c r="H15" s="20" t="n"/>
      <c r="I15" s="20" t="n"/>
      <c r="J15" s="20" t="n"/>
      <c r="K15" s="20" t="n"/>
      <c r="L15" s="20" t="n"/>
    </row>
    <row r="16" hidden="1" ht="19.7" customHeight="1">
      <c r="A16" s="12" t="n"/>
      <c r="B16" s="12" t="n"/>
      <c r="C16" s="12" t="n"/>
      <c r="D16" s="55" t="n"/>
      <c r="E16" s="76" t="n"/>
      <c r="F16" s="12" t="n"/>
      <c r="G16" s="52" t="n"/>
      <c r="H16" s="52" t="n"/>
      <c r="I16" s="52" t="n"/>
      <c r="J16" s="83" t="n"/>
      <c r="K16" s="12" t="n"/>
      <c r="L16" s="12" t="n"/>
    </row>
    <row r="17" hidden="1" ht="73.5" customHeight="1">
      <c r="A17" s="78" t="n"/>
      <c r="B17" s="78" t="n"/>
      <c r="C17" s="79" t="n"/>
      <c r="D17" s="49" t="n"/>
      <c r="E17" s="80" t="n"/>
      <c r="F17" s="12" t="n"/>
      <c r="G17" s="12" t="n"/>
      <c r="H17" s="12" t="n"/>
      <c r="I17" s="12" t="n"/>
      <c r="J17" s="12" t="n"/>
      <c r="K17" s="78" t="n"/>
      <c r="L17" s="78" t="n"/>
    </row>
    <row r="18" ht="19.7" customHeight="1">
      <c r="A18" s="20" t="inlineStr">
        <is>
          <t>1</t>
        </is>
      </c>
      <c r="B18" s="20" t="inlineStr">
        <is>
          <t>2</t>
        </is>
      </c>
      <c r="C18" s="20" t="n">
        <v>3</v>
      </c>
      <c r="D18" s="52" t="n"/>
      <c r="E18" s="83" t="n"/>
      <c r="F18" s="20" t="inlineStr">
        <is>
          <t>4</t>
        </is>
      </c>
      <c r="G18" s="20" t="inlineStr">
        <is>
          <t>5</t>
        </is>
      </c>
      <c r="H18" s="20" t="inlineStr">
        <is>
          <t>6</t>
        </is>
      </c>
      <c r="I18" s="20" t="inlineStr">
        <is>
          <t>7</t>
        </is>
      </c>
      <c r="J18" s="20" t="inlineStr">
        <is>
          <t>8</t>
        </is>
      </c>
      <c r="K18" s="20" t="inlineStr">
        <is>
          <t>9</t>
        </is>
      </c>
      <c r="L18" s="20" t="inlineStr">
        <is>
          <t>10</t>
        </is>
      </c>
    </row>
    <row r="19" ht="19.7" customHeight="1">
      <c r="A19" s="21" t="inlineStr">
        <is>
          <t>Раздел 1. Локальные сметы</t>
        </is>
      </c>
      <c r="B19" s="52" t="n"/>
      <c r="C19" s="52" t="n"/>
      <c r="D19" s="52" t="n"/>
      <c r="E19" s="52" t="n"/>
      <c r="F19" s="52" t="n"/>
      <c r="G19" s="52" t="n"/>
      <c r="H19" s="52" t="n"/>
      <c r="I19" s="52" t="n"/>
      <c r="J19" s="52" t="n"/>
      <c r="K19" s="52" t="n"/>
      <c r="L19" s="83" t="n"/>
    </row>
    <row r="20" ht="55.35" customHeight="1">
      <c r="A20" s="22" t="inlineStr">
        <is>
          <t>1</t>
        </is>
      </c>
      <c r="B20" s="23" t="inlineStr">
        <is>
          <t>02-35_1-01</t>
        </is>
      </c>
      <c r="C20" s="23" t="inlineStr">
        <is>
          <t xml:space="preserve"> ВЛ220 Архара-Облучье с отпайкой на ПС Тарманчука. Архаринский р-он Аркадьевский сельсовет</t>
        </is>
      </c>
      <c r="F20" s="24" t="n">
        <v>24.78289</v>
      </c>
      <c r="G20" s="24" t="n">
        <v>0</v>
      </c>
      <c r="H20" s="24" t="n">
        <v>0</v>
      </c>
      <c r="I20" s="24" t="n">
        <v>0</v>
      </c>
      <c r="J20" s="24" t="n">
        <f>SUM(F20:I20)</f>
        <v>24.78289</v>
      </c>
      <c r="K20" s="24" t="n">
        <v>8.583170000000001</v>
      </c>
      <c r="L20" s="25" t="n"/>
    </row>
    <row r="21" ht="55.35" customHeight="1">
      <c r="A21" s="22" t="inlineStr">
        <is>
          <t>2</t>
        </is>
      </c>
      <c r="B21" s="23" t="inlineStr">
        <is>
          <t>02-35_1-02</t>
        </is>
      </c>
      <c r="C21" s="23" t="inlineStr">
        <is>
          <t xml:space="preserve"> ВЛ220 Архара-Облучье с отпайкой на ПС Тарманчука. Архаринский р-он Аркадьевский сельсовет</t>
        </is>
      </c>
      <c r="F21" s="24" t="n">
        <v>2.12488</v>
      </c>
      <c r="G21" s="24" t="n">
        <v>0</v>
      </c>
      <c r="H21" s="24" t="n">
        <v>0</v>
      </c>
      <c r="I21" s="24" t="n">
        <v>0</v>
      </c>
      <c r="J21" s="24" t="n">
        <f>SUM(F21:I21)</f>
        <v>2.12488</v>
      </c>
      <c r="K21" s="24" t="n">
        <v>0.92386</v>
      </c>
      <c r="L21" s="25" t="n"/>
    </row>
    <row r="22" ht="55.35" customHeight="1">
      <c r="A22" s="22" t="inlineStr">
        <is>
          <t>3</t>
        </is>
      </c>
      <c r="B22" s="23" t="inlineStr">
        <is>
          <t>02-35_1-03</t>
        </is>
      </c>
      <c r="C22" s="23" t="inlineStr">
        <is>
          <t xml:space="preserve"> ВЛ220 Архара-Облучье с отпайкой на ПС Тарманчука.  Архаринский р-он Отважненский сельсовет</t>
        </is>
      </c>
      <c r="F22" s="24" t="n">
        <v>17.95709</v>
      </c>
      <c r="G22" s="24" t="n">
        <v>0</v>
      </c>
      <c r="H22" s="24" t="n">
        <v>0</v>
      </c>
      <c r="I22" s="24" t="n">
        <v>0</v>
      </c>
      <c r="J22" s="24" t="n">
        <f>SUM(F22:I22)</f>
        <v>17.95709</v>
      </c>
      <c r="K22" s="24" t="n">
        <v>6.11302</v>
      </c>
      <c r="L22" s="25" t="n"/>
    </row>
    <row r="23" ht="55.35" customHeight="1">
      <c r="A23" s="22" t="inlineStr">
        <is>
          <t>4</t>
        </is>
      </c>
      <c r="B23" s="23" t="inlineStr">
        <is>
          <t>02-35_1-04</t>
        </is>
      </c>
      <c r="C23" s="23" t="inlineStr">
        <is>
          <t xml:space="preserve"> ВЛ220 Архара-Облучье с отпайкой на ПС Тарманчука.  Архаринский р-он Отважненский сельсовет</t>
        </is>
      </c>
      <c r="F23" s="24" t="n">
        <v>1.4837</v>
      </c>
      <c r="G23" s="24" t="n">
        <v>0</v>
      </c>
      <c r="H23" s="24" t="n">
        <v>0</v>
      </c>
      <c r="I23" s="24" t="n">
        <v>0</v>
      </c>
      <c r="J23" s="24" t="n">
        <f>SUM(F23:I23)</f>
        <v>1.4837</v>
      </c>
      <c r="K23" s="24" t="n">
        <v>0.6450900000000001</v>
      </c>
      <c r="L23" s="25" t="n"/>
    </row>
    <row r="24" ht="42" customHeight="1">
      <c r="A24" s="22" t="inlineStr">
        <is>
          <t>5</t>
        </is>
      </c>
      <c r="B24" s="23" t="inlineStr">
        <is>
          <t>02-35_1-05</t>
        </is>
      </c>
      <c r="C24" s="23" t="inlineStr">
        <is>
          <t xml:space="preserve"> ВЛ220 Архара-Облучье с отпайкой на ПС Тарманчука.  Архаринский р-он </t>
        </is>
      </c>
      <c r="F24" s="24" t="n">
        <v>9.75723</v>
      </c>
      <c r="G24" s="24" t="n">
        <v>0</v>
      </c>
      <c r="H24" s="24" t="n">
        <v>0</v>
      </c>
      <c r="I24" s="24" t="n">
        <v>0</v>
      </c>
      <c r="J24" s="24" t="n">
        <f>SUM(F24:I24)</f>
        <v>9.75723</v>
      </c>
      <c r="K24" s="24" t="n">
        <v>3.34552</v>
      </c>
      <c r="L24" s="25" t="n"/>
    </row>
    <row r="25" ht="42" customHeight="1">
      <c r="A25" s="22" t="inlineStr">
        <is>
          <t>6</t>
        </is>
      </c>
      <c r="B25" s="23" t="inlineStr">
        <is>
          <t>02-35_1-06</t>
        </is>
      </c>
      <c r="C25" s="23" t="inlineStr">
        <is>
          <t xml:space="preserve"> ВЛ220 Архара-Облучье с отпайкой на ПС Тарманчука.  Архаринский р-он </t>
        </is>
      </c>
      <c r="F25" s="24" t="n">
        <v>0.8081</v>
      </c>
      <c r="G25" s="24" t="n">
        <v>0</v>
      </c>
      <c r="H25" s="24" t="n">
        <v>0</v>
      </c>
      <c r="I25" s="24" t="n">
        <v>0</v>
      </c>
      <c r="J25" s="24" t="n">
        <f>SUM(F25:I25)</f>
        <v>0.8081</v>
      </c>
      <c r="K25" s="24" t="n">
        <v>0.35135</v>
      </c>
      <c r="L25" s="25" t="n"/>
    </row>
    <row r="26" ht="55.35" customHeight="1">
      <c r="A26" s="22" t="inlineStr">
        <is>
          <t>7</t>
        </is>
      </c>
      <c r="B26" s="23" t="inlineStr">
        <is>
          <t>02-35_1-07</t>
        </is>
      </c>
      <c r="C26" s="23" t="inlineStr">
        <is>
          <t xml:space="preserve"> ВЛ220 Архара-Облучье с отпайкой на ПС Тарманчука. Урильское уч. л-во Архаринского л-ва</t>
        </is>
      </c>
      <c r="F26" s="24" t="n">
        <v>531.94476</v>
      </c>
      <c r="G26" s="24" t="n">
        <v>0</v>
      </c>
      <c r="H26" s="24" t="n">
        <v>0</v>
      </c>
      <c r="I26" s="24" t="n">
        <v>0</v>
      </c>
      <c r="J26" s="24" t="n">
        <f>SUM(F26:I26)</f>
        <v>531.94476</v>
      </c>
      <c r="K26" s="24" t="n">
        <v>181.0713</v>
      </c>
      <c r="L26" s="25" t="n"/>
    </row>
    <row r="27" ht="55.35" customHeight="1">
      <c r="A27" s="22" t="inlineStr">
        <is>
          <t>8</t>
        </is>
      </c>
      <c r="B27" s="23" t="inlineStr">
        <is>
          <t>02-35_1-08</t>
        </is>
      </c>
      <c r="C27" s="23" t="inlineStr">
        <is>
          <t xml:space="preserve"> ВЛ220 Архара-Облучье с отпайкой на ПС Тарманчука. Урильское уч. л-во Архаринского л-ва</t>
        </is>
      </c>
      <c r="F27" s="24" t="n">
        <v>47.49517</v>
      </c>
      <c r="G27" s="24" t="n">
        <v>0</v>
      </c>
      <c r="H27" s="24" t="n">
        <v>0</v>
      </c>
      <c r="I27" s="24" t="n">
        <v>0</v>
      </c>
      <c r="J27" s="24" t="n">
        <f>SUM(F27:I27)</f>
        <v>47.49517</v>
      </c>
      <c r="K27" s="24" t="n">
        <v>20.65007</v>
      </c>
      <c r="L27" s="25" t="n"/>
    </row>
    <row r="28" ht="55.35" customHeight="1">
      <c r="A28" s="22" t="inlineStr">
        <is>
          <t>9</t>
        </is>
      </c>
      <c r="B28" s="23" t="inlineStr">
        <is>
          <t>02-35_1-09</t>
        </is>
      </c>
      <c r="C28" s="23" t="inlineStr">
        <is>
          <t xml:space="preserve"> ВЛ220 Архара-Облучье с отпайкой на ПС Тарманчука. Кундурское уч. л-во Архаринского л-ва</t>
        </is>
      </c>
      <c r="F28" s="24" t="n">
        <v>698.52933</v>
      </c>
      <c r="G28" s="24" t="n">
        <v>0</v>
      </c>
      <c r="H28" s="24" t="n">
        <v>0</v>
      </c>
      <c r="I28" s="24" t="n">
        <v>0</v>
      </c>
      <c r="J28" s="24" t="n">
        <f>SUM(F28:I28)</f>
        <v>698.52933</v>
      </c>
      <c r="K28" s="24" t="n">
        <v>237.29235</v>
      </c>
      <c r="L28" s="25" t="n"/>
    </row>
    <row r="29" ht="55.35" customHeight="1">
      <c r="A29" s="22" t="inlineStr">
        <is>
          <t>10</t>
        </is>
      </c>
      <c r="B29" s="23" t="inlineStr">
        <is>
          <t>02-35_1-10</t>
        </is>
      </c>
      <c r="C29" s="23" t="inlineStr">
        <is>
          <t xml:space="preserve"> ВЛ220 Архара-Облучье с отпайкой на ПС Тарманчука. Кундурское уч. л-во Архаринского л-ва</t>
        </is>
      </c>
      <c r="F29" s="24" t="n">
        <v>62.79191</v>
      </c>
      <c r="G29" s="24" t="n">
        <v>0</v>
      </c>
      <c r="H29" s="24" t="n">
        <v>0</v>
      </c>
      <c r="I29" s="24" t="n">
        <v>0</v>
      </c>
      <c r="J29" s="24" t="n">
        <f>SUM(F29:I29)</f>
        <v>62.79191</v>
      </c>
      <c r="K29" s="24" t="n">
        <v>27.30083</v>
      </c>
      <c r="L29" s="25" t="n"/>
    </row>
    <row r="30" ht="55.35" customHeight="1">
      <c r="A30" s="22" t="inlineStr">
        <is>
          <t>11</t>
        </is>
      </c>
      <c r="B30" s="23" t="inlineStr">
        <is>
          <t>02-35_1-11</t>
        </is>
      </c>
      <c r="C30" s="23" t="inlineStr">
        <is>
          <t xml:space="preserve"> ВЛ220 Архара-Облучье с отпайкой на ПС Тарманчука. Облученское уч. л-во Облученского л-ва</t>
        </is>
      </c>
      <c r="F30" s="24" t="n">
        <v>401.21675</v>
      </c>
      <c r="G30" s="24" t="n">
        <v>0</v>
      </c>
      <c r="H30" s="24" t="n">
        <v>0</v>
      </c>
      <c r="I30" s="24" t="n">
        <v>0</v>
      </c>
      <c r="J30" s="24" t="n">
        <f>SUM(F30:I30)</f>
        <v>401.21675</v>
      </c>
      <c r="K30" s="24" t="n">
        <v>137.57319</v>
      </c>
      <c r="L30" s="25" t="n"/>
    </row>
    <row r="31" ht="55.35" customHeight="1">
      <c r="A31" s="22" t="inlineStr">
        <is>
          <t>12</t>
        </is>
      </c>
      <c r="B31" s="23" t="inlineStr">
        <is>
          <t>02-35_1-12</t>
        </is>
      </c>
      <c r="C31" s="23" t="inlineStr">
        <is>
          <t xml:space="preserve"> ВЛ220 Архара-Облучье с отпайкой на ПС Тарманчука. Облученское уч. л-во Облученского л-ва</t>
        </is>
      </c>
      <c r="F31" s="24" t="n">
        <v>32.94036</v>
      </c>
      <c r="G31" s="24" t="n">
        <v>0</v>
      </c>
      <c r="H31" s="24" t="n">
        <v>0</v>
      </c>
      <c r="I31" s="24" t="n">
        <v>0</v>
      </c>
      <c r="J31" s="24" t="n">
        <f>SUM(F31:I31)</f>
        <v>32.94036</v>
      </c>
      <c r="K31" s="24" t="n">
        <v>14.32189</v>
      </c>
      <c r="L31" s="25" t="n"/>
    </row>
    <row r="32" ht="19.7" customHeight="1">
      <c r="A32" s="21" t="inlineStr">
        <is>
          <t>13</t>
        </is>
      </c>
      <c r="B32" s="26" t="inlineStr">
        <is>
          <t>Итого по разделу: Локальные сметы</t>
        </is>
      </c>
      <c r="C32" s="52" t="n"/>
      <c r="D32" s="52" t="n"/>
      <c r="E32" s="83" t="n"/>
      <c r="F32" s="27" t="n">
        <f>SUM(F20:F31)</f>
        <v>1831.83217</v>
      </c>
      <c r="G32" s="28" t="n">
        <f>SUM(G20:G31)</f>
        <v>0</v>
      </c>
      <c r="H32" s="28" t="n">
        <f>SUM(H20:H31)</f>
        <v>0</v>
      </c>
      <c r="I32" s="28" t="n">
        <f>SUM(I20:I31)</f>
        <v>0</v>
      </c>
      <c r="J32" s="27" t="n">
        <f>SUM(J20:J31)</f>
        <v>1831.83217</v>
      </c>
      <c r="K32" s="28" t="n">
        <f>SUM(K20:K31)</f>
        <v>638.17164</v>
      </c>
      <c r="L32" s="29" t="n"/>
    </row>
    <row r="33" ht="19.7" customHeight="1">
      <c r="A33" s="21" t="inlineStr">
        <is>
          <t>Всего по смете</t>
        </is>
      </c>
      <c r="B33" s="52" t="n"/>
      <c r="C33" s="52" t="n"/>
      <c r="D33" s="52" t="n"/>
      <c r="E33" s="52" t="n"/>
      <c r="F33" s="52" t="n"/>
      <c r="G33" s="52" t="n"/>
      <c r="H33" s="52" t="n"/>
      <c r="I33" s="52" t="n"/>
      <c r="J33" s="52" t="n"/>
      <c r="K33" s="52" t="n"/>
      <c r="L33" s="83" t="n"/>
    </row>
    <row r="34" ht="22.5" customHeight="1">
      <c r="A34" s="21" t="n"/>
      <c r="B34" s="26" t="inlineStr">
        <is>
          <t>Всего по смете</t>
        </is>
      </c>
      <c r="C34" s="52" t="n"/>
      <c r="D34" s="52" t="n"/>
      <c r="E34" s="83" t="n"/>
      <c r="F34" s="27" t="n">
        <f>SUM(F20:F31)</f>
        <v>1831.83217</v>
      </c>
      <c r="G34" s="28" t="n">
        <f>SUM(G20:G31)</f>
        <v>0</v>
      </c>
      <c r="H34" s="28" t="n">
        <f>SUM(H20:H31)</f>
        <v>0</v>
      </c>
      <c r="I34" s="28" t="n">
        <f>SUM(I20:I31)</f>
        <v>0</v>
      </c>
      <c r="J34" s="27" t="n">
        <f>SUM(J20:J31)</f>
        <v>1831.83217</v>
      </c>
      <c r="K34" s="28" t="n">
        <f>SUM(K20:K31)</f>
        <v>638.17164</v>
      </c>
      <c r="L34" s="29" t="n"/>
    </row>
    <row r="35" ht="19.7" customHeight="1">
      <c r="A35" s="30" t="inlineStr">
        <is>
          <t>Составил</t>
        </is>
      </c>
      <c r="C35" s="31" t="inlineStr">
        <is>
          <t>Григорова И. А.</t>
        </is>
      </c>
      <c r="D35" s="49" t="n"/>
      <c r="E35" s="49" t="n"/>
      <c r="F35" s="49" t="n"/>
      <c r="G35" s="49" t="n"/>
      <c r="H35" s="49" t="n"/>
      <c r="I35" s="49" t="n"/>
      <c r="J35" s="49" t="n"/>
      <c r="K35" s="49" t="n"/>
      <c r="L35" s="49" t="n"/>
    </row>
    <row r="36" ht="19.7" customHeight="1">
      <c r="A36" s="32" t="n"/>
      <c r="B36" s="33" t="n"/>
      <c r="C36" s="34" t="n"/>
    </row>
    <row r="37" ht="19.7" customHeight="1">
      <c r="A37" s="30" t="inlineStr">
        <is>
          <t>Проверил</t>
        </is>
      </c>
      <c r="C37" s="31" t="inlineStr">
        <is>
          <t>Черкасов А. В.</t>
        </is>
      </c>
      <c r="D37" s="49" t="n"/>
      <c r="E37" s="49" t="n"/>
      <c r="F37" s="49" t="n"/>
      <c r="G37" s="49" t="n"/>
      <c r="H37" s="49" t="n"/>
      <c r="I37" s="49" t="n"/>
      <c r="J37" s="49" t="n"/>
      <c r="K37" s="49" t="n"/>
      <c r="L37" s="49" t="n"/>
    </row>
    <row r="38" ht="19.7" customHeight="1">
      <c r="A38" s="35" t="n"/>
      <c r="B38" s="36" t="n"/>
      <c r="C38" s="34" t="n"/>
    </row>
    <row r="39" ht="19.7" customHeight="1"/>
  </sheetData>
  <mergeCells count="51">
    <mergeCell ref="L13:L14"/>
    <mergeCell ref="C13:E14"/>
    <mergeCell ref="C31:E31"/>
    <mergeCell ref="F16:J16"/>
    <mergeCell ref="C22:E22"/>
    <mergeCell ref="C7:L7"/>
    <mergeCell ref="A1:E1"/>
    <mergeCell ref="A16:A17"/>
    <mergeCell ref="C21:E21"/>
    <mergeCell ref="C38:L38"/>
    <mergeCell ref="A10:D10"/>
    <mergeCell ref="A3:L3"/>
    <mergeCell ref="B32:E32"/>
    <mergeCell ref="C37:L37"/>
    <mergeCell ref="C27:E27"/>
    <mergeCell ref="A33:L33"/>
    <mergeCell ref="B13:B14"/>
    <mergeCell ref="C36:L36"/>
    <mergeCell ref="C23:E23"/>
    <mergeCell ref="A8:C8"/>
    <mergeCell ref="A37:B37"/>
    <mergeCell ref="E10:L10"/>
    <mergeCell ref="A11:D11"/>
    <mergeCell ref="A4:L4"/>
    <mergeCell ref="C16:E17"/>
    <mergeCell ref="C28:E28"/>
    <mergeCell ref="A2:E2"/>
    <mergeCell ref="A19:L19"/>
    <mergeCell ref="A13:A14"/>
    <mergeCell ref="E11:L11"/>
    <mergeCell ref="C18:E18"/>
    <mergeCell ref="C35:L35"/>
    <mergeCell ref="K13:K14"/>
    <mergeCell ref="A9:C9"/>
    <mergeCell ref="C30:E30"/>
    <mergeCell ref="C15:E15"/>
    <mergeCell ref="F13:J13"/>
    <mergeCell ref="C24:E24"/>
    <mergeCell ref="A35:B35"/>
    <mergeCell ref="D9:K9"/>
    <mergeCell ref="D8:K8"/>
    <mergeCell ref="A6:C6"/>
    <mergeCell ref="K16:K17"/>
    <mergeCell ref="C26:E26"/>
    <mergeCell ref="L16:L17"/>
    <mergeCell ref="B16:B17"/>
    <mergeCell ref="C29:E29"/>
    <mergeCell ref="C20:E20"/>
    <mergeCell ref="D6:L6"/>
    <mergeCell ref="C25:E25"/>
    <mergeCell ref="B34:E34"/>
  </mergeCells>
  <pageMargins left="0.5905511811023623" right="0.3937007874015748" top="0.7874015748031497" bottom="0.5905511811023623" header="0.1968503937007874" footer="0.1968503937007874"/>
  <pageSetup orientation="portrait" paperSize="9" scale="97" fitToHeight="0" fitToWidth="1" errors="blank" horizontalDpi="300" verticalDpi="300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38"/>
  <sheetViews>
    <sheetView showGridLines="0" workbookViewId="0">
      <selection activeCell="A1" sqref="A1"/>
    </sheetView>
  </sheetViews>
  <sheetFormatPr baseColWidth="8" defaultColWidth="8.85546875" defaultRowHeight="12"/>
  <cols>
    <col width="5" customWidth="1" min="1" max="1"/>
    <col width="7.140625" customWidth="1" min="2" max="2"/>
    <col width="10" customWidth="1" min="3" max="3"/>
    <col width="12.85546875" customWidth="1" min="4" max="4"/>
    <col hidden="1" width="2.7109375" customWidth="1" min="5" max="5"/>
    <col width="10.42578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10" customWidth="1" min="11" max="11"/>
    <col width="11" customWidth="1" min="12" max="12"/>
    <col width="8.85546875" customWidth="1" min="13" max="16384"/>
  </cols>
  <sheetData>
    <row r="1" ht="19.7" customHeight="1">
      <c r="A1" s="1" t="inlineStr">
        <is>
          <t>ВЛ220 Архара-Облучье с отп.Тарманчука</t>
        </is>
      </c>
      <c r="B1" s="49" t="n"/>
      <c r="C1" s="49" t="n"/>
      <c r="D1" s="49" t="n"/>
      <c r="E1" s="49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02-35/1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35 ВЛ220 Архара-Облучье с отпайкой на ПС Тарманчука</t>
        </is>
      </c>
      <c r="E6" s="49" t="n"/>
      <c r="F6" s="49" t="n"/>
      <c r="G6" s="49" t="n"/>
      <c r="H6" s="49" t="n"/>
      <c r="I6" s="49" t="n"/>
      <c r="J6" s="49" t="n"/>
      <c r="K6" s="49" t="n"/>
      <c r="L6" s="49" t="n"/>
    </row>
    <row r="7" ht="19.7" customHeight="1">
      <c r="A7" s="6" t="n"/>
      <c r="B7" s="3" t="n"/>
      <c r="C7" s="3" t="inlineStr">
        <is>
          <t>(наименование объекта)</t>
        </is>
      </c>
    </row>
    <row r="8" ht="19.7" customHeight="1">
      <c r="A8" s="8" t="inlineStr">
        <is>
          <t>Сметная стоимость</t>
        </is>
      </c>
      <c r="D8" s="9" t="n">
        <f>J34</f>
        <v>103267.67402</v>
      </c>
      <c r="E8" s="49" t="n"/>
      <c r="F8" s="49" t="n"/>
      <c r="G8" s="49" t="n"/>
      <c r="H8" s="49" t="n"/>
      <c r="I8" s="49" t="n"/>
      <c r="J8" s="49" t="n"/>
      <c r="K8" s="49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9" t="n">
        <f>K34</f>
        <v>43340.46624</v>
      </c>
      <c r="E9" s="49" t="n"/>
      <c r="F9" s="49" t="n"/>
      <c r="G9" s="49" t="n"/>
      <c r="H9" s="49" t="n"/>
      <c r="I9" s="49" t="n"/>
      <c r="J9" s="49" t="n"/>
      <c r="K9" s="49" t="n"/>
      <c r="L9" s="6" t="inlineStr">
        <is>
          <t>тыс.руб.</t>
        </is>
      </c>
    </row>
    <row r="10" ht="20.45" customHeight="1">
      <c r="A10" s="8" t="inlineStr">
        <is>
          <t>Расчетный измеритель единичной стоимости</t>
        </is>
      </c>
      <c r="E10" s="10" t="n"/>
      <c r="F10" s="49" t="n"/>
      <c r="G10" s="49" t="n"/>
      <c r="H10" s="49" t="n"/>
      <c r="I10" s="49" t="n"/>
      <c r="J10" s="49" t="n"/>
      <c r="K10" s="49" t="n"/>
      <c r="L10" s="49" t="n"/>
    </row>
    <row r="11" ht="22.15" customHeight="1">
      <c r="A11" s="8" t="inlineStr">
        <is>
          <t xml:space="preserve">Составлен(а) в ценах по состоянию на </t>
        </is>
      </c>
      <c r="E11" s="11" t="inlineStr">
        <is>
          <t>I квартал 2026 года</t>
        </is>
      </c>
      <c r="F11" s="49" t="n"/>
      <c r="G11" s="49" t="n"/>
      <c r="H11" s="49" t="n"/>
      <c r="I11" s="49" t="n"/>
      <c r="J11" s="49" t="n"/>
      <c r="K11" s="49" t="n"/>
      <c r="L11" s="49" t="n"/>
    </row>
    <row r="12" ht="19.7" customHeight="1"/>
    <row r="13" ht="19.7" customHeight="1">
      <c r="A13" s="12" t="inlineStr">
        <is>
          <t>№ 
п.п.</t>
        </is>
      </c>
      <c r="B13" s="12" t="inlineStr">
        <is>
          <t>Номера
сметных
расчетов
(смет)</t>
        </is>
      </c>
      <c r="C13" s="12" t="inlineStr">
        <is>
          <t>Наименование работ и затрат</t>
        </is>
      </c>
      <c r="D13" s="55" t="n"/>
      <c r="E13" s="76" t="n"/>
      <c r="F13" s="12" t="inlineStr">
        <is>
          <t>Сметная стоимость</t>
        </is>
      </c>
      <c r="G13" s="52" t="n"/>
      <c r="H13" s="52" t="n"/>
      <c r="I13" s="52" t="n"/>
      <c r="J13" s="83" t="n"/>
      <c r="K13" s="12" t="inlineStr">
        <is>
          <t>Средства на оплату труда</t>
        </is>
      </c>
      <c r="L13" s="12" t="inlineStr">
        <is>
          <t>Показа-
тели единич-
ной стоимос-
ти</t>
        </is>
      </c>
    </row>
    <row r="14" ht="82.15000000000001" customHeight="1">
      <c r="A14" s="78" t="n"/>
      <c r="B14" s="78" t="n"/>
      <c r="C14" s="79" t="n"/>
      <c r="D14" s="49" t="n"/>
      <c r="E14" s="80" t="n"/>
      <c r="F14" s="12" t="inlineStr">
        <is>
          <t>строитель-
ных (ремонтно-
строитель-
ных)
 работ</t>
        </is>
      </c>
      <c r="G14" s="12" t="inlineStr">
        <is>
          <t>Монтаж-
ных работ</t>
        </is>
      </c>
      <c r="H14" s="12" t="inlineStr">
        <is>
          <t>Оборудова-
ния, мебели, инвентаря</t>
        </is>
      </c>
      <c r="I14" s="12" t="inlineStr">
        <is>
          <t>Прочих затрат</t>
        </is>
      </c>
      <c r="J14" s="12" t="inlineStr">
        <is>
          <t>Всего</t>
        </is>
      </c>
      <c r="K14" s="78" t="n"/>
      <c r="L14" s="78" t="n"/>
    </row>
    <row r="15" hidden="1" ht="19.7" customHeight="1">
      <c r="A15" s="20" t="n"/>
      <c r="B15" s="20" t="n"/>
      <c r="C15" s="20" t="n"/>
      <c r="D15" s="52" t="n"/>
      <c r="E15" s="83" t="n"/>
      <c r="F15" s="20" t="n"/>
      <c r="G15" s="20" t="n"/>
      <c r="H15" s="20" t="n"/>
      <c r="I15" s="20" t="n"/>
      <c r="J15" s="20" t="n"/>
      <c r="K15" s="20" t="n"/>
      <c r="L15" s="20" t="n"/>
    </row>
    <row r="16" hidden="1" ht="19.7" customHeight="1">
      <c r="A16" s="12" t="n"/>
      <c r="B16" s="12" t="n"/>
      <c r="C16" s="12" t="n"/>
      <c r="D16" s="55" t="n"/>
      <c r="E16" s="76" t="n"/>
      <c r="F16" s="12" t="n"/>
      <c r="G16" s="52" t="n"/>
      <c r="H16" s="52" t="n"/>
      <c r="I16" s="52" t="n"/>
      <c r="J16" s="83" t="n"/>
      <c r="K16" s="12" t="n"/>
      <c r="L16" s="12" t="n"/>
    </row>
    <row r="17" hidden="1" ht="73.5" customHeight="1">
      <c r="A17" s="78" t="n"/>
      <c r="B17" s="78" t="n"/>
      <c r="C17" s="79" t="n"/>
      <c r="D17" s="49" t="n"/>
      <c r="E17" s="80" t="n"/>
      <c r="F17" s="12" t="n"/>
      <c r="G17" s="12" t="n"/>
      <c r="H17" s="12" t="n"/>
      <c r="I17" s="12" t="n"/>
      <c r="J17" s="12" t="n"/>
      <c r="K17" s="78" t="n"/>
      <c r="L17" s="78" t="n"/>
    </row>
    <row r="18" ht="19.7" customHeight="1">
      <c r="A18" s="20" t="inlineStr">
        <is>
          <t>1</t>
        </is>
      </c>
      <c r="B18" s="20" t="inlineStr">
        <is>
          <t>2</t>
        </is>
      </c>
      <c r="C18" s="20" t="n">
        <v>3</v>
      </c>
      <c r="D18" s="52" t="n"/>
      <c r="E18" s="83" t="n"/>
      <c r="F18" s="20" t="inlineStr">
        <is>
          <t>4</t>
        </is>
      </c>
      <c r="G18" s="20" t="inlineStr">
        <is>
          <t>5</t>
        </is>
      </c>
      <c r="H18" s="20" t="inlineStr">
        <is>
          <t>6</t>
        </is>
      </c>
      <c r="I18" s="20" t="inlineStr">
        <is>
          <t>7</t>
        </is>
      </c>
      <c r="J18" s="20" t="inlineStr">
        <is>
          <t>8</t>
        </is>
      </c>
      <c r="K18" s="20" t="inlineStr">
        <is>
          <t>9</t>
        </is>
      </c>
      <c r="L18" s="20" t="inlineStr">
        <is>
          <t>10</t>
        </is>
      </c>
    </row>
    <row r="19" ht="19.7" customHeight="1">
      <c r="A19" s="21" t="inlineStr">
        <is>
          <t>Раздел 1. Локальные сметы</t>
        </is>
      </c>
      <c r="B19" s="52" t="n"/>
      <c r="C19" s="52" t="n"/>
      <c r="D19" s="52" t="n"/>
      <c r="E19" s="52" t="n"/>
      <c r="F19" s="52" t="n"/>
      <c r="G19" s="52" t="n"/>
      <c r="H19" s="52" t="n"/>
      <c r="I19" s="52" t="n"/>
      <c r="J19" s="52" t="n"/>
      <c r="K19" s="52" t="n"/>
      <c r="L19" s="83" t="n"/>
    </row>
    <row r="20" ht="55.35" customHeight="1">
      <c r="A20" s="22" t="inlineStr">
        <is>
          <t>1</t>
        </is>
      </c>
      <c r="B20" s="23" t="inlineStr">
        <is>
          <t>02-35_1-01</t>
        </is>
      </c>
      <c r="C20" s="23" t="inlineStr">
        <is>
          <t>35 ВЛ220 Архара-Облучье с отпайкой на ПС Тарманчука. Архаринский р-он Аркадьевский сельсовет</t>
        </is>
      </c>
      <c r="F20" s="37" t="n">
        <v>1458.6299</v>
      </c>
      <c r="G20" s="24" t="n">
        <v>0</v>
      </c>
      <c r="H20" s="24" t="n">
        <v>0</v>
      </c>
      <c r="I20" s="24" t="n">
        <v>0</v>
      </c>
      <c r="J20" s="37" t="n">
        <f>SUM(F20:I20)</f>
        <v>1458.6299</v>
      </c>
      <c r="K20" s="24" t="n">
        <v>611.63667</v>
      </c>
      <c r="L20" s="38" t="n"/>
    </row>
    <row r="21" ht="55.35" customHeight="1">
      <c r="A21" s="22" t="inlineStr">
        <is>
          <t>2</t>
        </is>
      </c>
      <c r="B21" s="23" t="inlineStr">
        <is>
          <t>02-35_1-02</t>
        </is>
      </c>
      <c r="C21" s="23" t="inlineStr">
        <is>
          <t>35 ВЛ220 Архара-Облучье с отпайкой на ПС Тарманчука. Архаринский р-он Аркадьевский сельсовет</t>
        </is>
      </c>
      <c r="F21" s="24" t="n">
        <v>151.41882</v>
      </c>
      <c r="G21" s="24" t="n">
        <v>0</v>
      </c>
      <c r="H21" s="24" t="n">
        <v>0</v>
      </c>
      <c r="I21" s="24" t="n">
        <v>0</v>
      </c>
      <c r="J21" s="24" t="n">
        <f>SUM(F21:I21)</f>
        <v>151.41882</v>
      </c>
      <c r="K21" s="24" t="n">
        <v>65.83427</v>
      </c>
      <c r="L21" s="25" t="n"/>
    </row>
    <row r="22" ht="55.35" customHeight="1">
      <c r="A22" s="22" t="inlineStr">
        <is>
          <t>3</t>
        </is>
      </c>
      <c r="B22" s="23" t="inlineStr">
        <is>
          <t>02-35_1-03</t>
        </is>
      </c>
      <c r="C22" s="23" t="inlineStr">
        <is>
          <t>35 ВЛ220 Архара-Облучье с отпайкой на ПС Тарманчука.  Архаринский р-он Отважненский сельсовет</t>
        </is>
      </c>
      <c r="F22" s="24" t="n">
        <v>1042.004</v>
      </c>
      <c r="G22" s="24" t="n">
        <v>0</v>
      </c>
      <c r="H22" s="24" t="n">
        <v>0</v>
      </c>
      <c r="I22" s="24" t="n">
        <v>0</v>
      </c>
      <c r="J22" s="24" t="n">
        <f>SUM(F22:I22)</f>
        <v>1042.004</v>
      </c>
      <c r="K22" s="24" t="n">
        <v>435.6138</v>
      </c>
      <c r="L22" s="25" t="n"/>
    </row>
    <row r="23" ht="55.35" customHeight="1">
      <c r="A23" s="22" t="inlineStr">
        <is>
          <t>4</t>
        </is>
      </c>
      <c r="B23" s="23" t="inlineStr">
        <is>
          <t>02-35_1-04</t>
        </is>
      </c>
      <c r="C23" s="23" t="inlineStr">
        <is>
          <t>35 ВЛ220 Архара-Облучье с отпайкой на ПС Тарманчука.  Архаринский р-он Отважненский сельсовет</t>
        </is>
      </c>
      <c r="F23" s="24" t="n">
        <v>105.72897</v>
      </c>
      <c r="G23" s="24" t="n">
        <v>0</v>
      </c>
      <c r="H23" s="24" t="n">
        <v>0</v>
      </c>
      <c r="I23" s="24" t="n">
        <v>0</v>
      </c>
      <c r="J23" s="24" t="n">
        <f>SUM(F23:I23)</f>
        <v>105.72897</v>
      </c>
      <c r="K23" s="24" t="n">
        <v>45.96912</v>
      </c>
      <c r="L23" s="25" t="n"/>
    </row>
    <row r="24" ht="42" customHeight="1">
      <c r="A24" s="22" t="inlineStr">
        <is>
          <t>5</t>
        </is>
      </c>
      <c r="B24" s="23" t="inlineStr">
        <is>
          <t>02-35_1-05</t>
        </is>
      </c>
      <c r="C24" s="23" t="inlineStr">
        <is>
          <t xml:space="preserve">35 ВЛ220 Архара-Облучье с отпайкой на ПС Тарманчука.  Архаринский р-он </t>
        </is>
      </c>
      <c r="F24" s="24" t="n">
        <v>569.54252</v>
      </c>
      <c r="G24" s="24" t="n">
        <v>0</v>
      </c>
      <c r="H24" s="24" t="n">
        <v>0</v>
      </c>
      <c r="I24" s="24" t="n">
        <v>0</v>
      </c>
      <c r="J24" s="24" t="n">
        <f>SUM(F24:I24)</f>
        <v>569.54252</v>
      </c>
      <c r="K24" s="24" t="n">
        <v>238.40175</v>
      </c>
      <c r="L24" s="25" t="n"/>
    </row>
    <row r="25" ht="42" customHeight="1">
      <c r="A25" s="22" t="inlineStr">
        <is>
          <t>6</t>
        </is>
      </c>
      <c r="B25" s="23" t="inlineStr">
        <is>
          <t>02-35_1-06</t>
        </is>
      </c>
      <c r="C25" s="23" t="inlineStr">
        <is>
          <t xml:space="preserve">35 ВЛ220 Архара-Облучье с отпайкой на ПС Тарманчука.  Архаринский р-он </t>
        </is>
      </c>
      <c r="F25" s="24" t="n">
        <v>57.58557</v>
      </c>
      <c r="G25" s="24" t="n">
        <v>0</v>
      </c>
      <c r="H25" s="24" t="n">
        <v>0</v>
      </c>
      <c r="I25" s="24" t="n">
        <v>0</v>
      </c>
      <c r="J25" s="24" t="n">
        <f>SUM(F25:I25)</f>
        <v>57.58557</v>
      </c>
      <c r="K25" s="24" t="n">
        <v>25.0372</v>
      </c>
      <c r="L25" s="25" t="n"/>
    </row>
    <row r="26" ht="55.35" customHeight="1">
      <c r="A26" s="22" t="inlineStr">
        <is>
          <t>7</t>
        </is>
      </c>
      <c r="B26" s="23" t="inlineStr">
        <is>
          <t>02-35_1-07</t>
        </is>
      </c>
      <c r="C26" s="23" t="inlineStr">
        <is>
          <t>35 ВЛ220 Архара-Облучье с отпайкой на ПС Тарманчука. Урильское уч. л-во Архаринского л-ва</t>
        </is>
      </c>
      <c r="F26" s="37" t="n">
        <v>30865.23857</v>
      </c>
      <c r="G26" s="24" t="n">
        <v>0</v>
      </c>
      <c r="H26" s="24" t="n">
        <v>0</v>
      </c>
      <c r="I26" s="24" t="n">
        <v>0</v>
      </c>
      <c r="J26" s="37" t="n">
        <f>SUM(F26:I26)</f>
        <v>30865.23857</v>
      </c>
      <c r="K26" s="37" t="n">
        <v>12903.14084</v>
      </c>
      <c r="L26" s="38" t="n"/>
    </row>
    <row r="27" ht="55.35" customHeight="1">
      <c r="A27" s="22" t="inlineStr">
        <is>
          <t>8</t>
        </is>
      </c>
      <c r="B27" s="23" t="inlineStr">
        <is>
          <t>02-35_1-08</t>
        </is>
      </c>
      <c r="C27" s="23" t="inlineStr">
        <is>
          <t>35 ВЛ220 Архара-Облучье с отпайкой на ПС Тарманчука. Урильское уч. л-во Архаринского л-ва</t>
        </is>
      </c>
      <c r="F27" s="37" t="n">
        <v>3384.50519</v>
      </c>
      <c r="G27" s="24" t="n">
        <v>0</v>
      </c>
      <c r="H27" s="24" t="n">
        <v>0</v>
      </c>
      <c r="I27" s="24" t="n">
        <v>0</v>
      </c>
      <c r="J27" s="37" t="n">
        <f>SUM(F27:I27)</f>
        <v>3384.50519</v>
      </c>
      <c r="K27" s="37" t="n">
        <v>1471.52399</v>
      </c>
      <c r="L27" s="38" t="n"/>
    </row>
    <row r="28" ht="55.35" customHeight="1">
      <c r="A28" s="22" t="inlineStr">
        <is>
          <t>9</t>
        </is>
      </c>
      <c r="B28" s="23" t="inlineStr">
        <is>
          <t>02-35_1-09</t>
        </is>
      </c>
      <c r="C28" s="23" t="inlineStr">
        <is>
          <t>35 ВЛ220 Архара-Облучье с отпайкой на ПС Тарманчука. Кундурское уч. л-во Архаринского л-ва</t>
        </is>
      </c>
      <c r="F28" s="37" t="n">
        <v>40463.23725</v>
      </c>
      <c r="G28" s="24" t="n">
        <v>0</v>
      </c>
      <c r="H28" s="24" t="n">
        <v>0</v>
      </c>
      <c r="I28" s="24" t="n">
        <v>0</v>
      </c>
      <c r="J28" s="37" t="n">
        <f>SUM(F28:I28)</f>
        <v>40463.23725</v>
      </c>
      <c r="K28" s="37" t="n">
        <v>16909.45287</v>
      </c>
      <c r="L28" s="38" t="n"/>
    </row>
    <row r="29" ht="55.35" customHeight="1">
      <c r="A29" s="22" t="inlineStr">
        <is>
          <t>10</t>
        </is>
      </c>
      <c r="B29" s="23" t="inlineStr">
        <is>
          <t>02-35_1-10</t>
        </is>
      </c>
      <c r="C29" s="23" t="inlineStr">
        <is>
          <t>35 ВЛ220 Архара-Облучье с отпайкой на ПС Тарманчука. Кундурское уч. л-во Архаринского л-ва</t>
        </is>
      </c>
      <c r="F29" s="37" t="n">
        <v>4474.55148</v>
      </c>
      <c r="G29" s="24" t="n">
        <v>0</v>
      </c>
      <c r="H29" s="24" t="n">
        <v>0</v>
      </c>
      <c r="I29" s="24" t="n">
        <v>0</v>
      </c>
      <c r="J29" s="37" t="n">
        <f>SUM(F29:I29)</f>
        <v>4474.55148</v>
      </c>
      <c r="K29" s="37" t="n">
        <v>1945.45716</v>
      </c>
      <c r="L29" s="38" t="n"/>
    </row>
    <row r="30" ht="55.35" customHeight="1">
      <c r="A30" s="22" t="inlineStr">
        <is>
          <t>11</t>
        </is>
      </c>
      <c r="B30" s="23" t="inlineStr">
        <is>
          <t>02-35_1-11</t>
        </is>
      </c>
      <c r="C30" s="23" t="inlineStr">
        <is>
          <t>35 ВЛ220 Архара-Облучье с отпайкой на ПС Тарманчука. Облученское уч. л-во Облученского л-ва</t>
        </is>
      </c>
      <c r="F30" s="37" t="n">
        <v>18811.0439</v>
      </c>
      <c r="G30" s="24" t="n">
        <v>0</v>
      </c>
      <c r="H30" s="24" t="n">
        <v>0</v>
      </c>
      <c r="I30" s="24" t="n">
        <v>0</v>
      </c>
      <c r="J30" s="37" t="n">
        <f>SUM(F30:I30)</f>
        <v>18811.0439</v>
      </c>
      <c r="K30" s="37" t="n">
        <v>7869.18646</v>
      </c>
      <c r="L30" s="38" t="n"/>
    </row>
    <row r="31" ht="55.35" customHeight="1">
      <c r="A31" s="22" t="inlineStr">
        <is>
          <t>12</t>
        </is>
      </c>
      <c r="B31" s="23" t="inlineStr">
        <is>
          <t>02-35_1-12</t>
        </is>
      </c>
      <c r="C31" s="23" t="inlineStr">
        <is>
          <t>35 ВЛ220 Архара-Облучье с отпайкой на ПС Тарманчука. Облученское уч. л-во Облученского л-ва</t>
        </is>
      </c>
      <c r="F31" s="37" t="n">
        <v>1884.18785</v>
      </c>
      <c r="G31" s="24" t="n">
        <v>0</v>
      </c>
      <c r="H31" s="24" t="n">
        <v>0</v>
      </c>
      <c r="I31" s="24" t="n">
        <v>0</v>
      </c>
      <c r="J31" s="37" t="n">
        <f>SUM(F31:I31)</f>
        <v>1884.18785</v>
      </c>
      <c r="K31" s="37" t="n">
        <v>819.2121100000001</v>
      </c>
      <c r="L31" s="38" t="n"/>
    </row>
    <row r="32" ht="19.7" customHeight="1">
      <c r="A32" s="21" t="inlineStr">
        <is>
          <t>13</t>
        </is>
      </c>
      <c r="B32" s="26" t="inlineStr">
        <is>
          <t>Итого по разделу: Локальные сметы</t>
        </is>
      </c>
      <c r="C32" s="52" t="n"/>
      <c r="D32" s="52" t="n"/>
      <c r="E32" s="83" t="n"/>
      <c r="F32" s="27" t="n">
        <f>SUM(F20:F31)</f>
        <v>103267.67402</v>
      </c>
      <c r="G32" s="28" t="n">
        <f>SUM(G20:G31)</f>
        <v>0</v>
      </c>
      <c r="H32" s="28" t="n">
        <f>SUM(H20:H31)</f>
        <v>0</v>
      </c>
      <c r="I32" s="28" t="n">
        <f>SUM(I20:I31)</f>
        <v>0</v>
      </c>
      <c r="J32" s="27" t="n">
        <f>SUM(J20:J31)</f>
        <v>103267.67402</v>
      </c>
      <c r="K32" s="27" t="n">
        <f>SUM(K20:K31)</f>
        <v>43340.46624</v>
      </c>
      <c r="L32" s="29" t="n"/>
    </row>
    <row r="33" ht="19.7" customHeight="1">
      <c r="A33" s="21" t="inlineStr">
        <is>
          <t>Всего по смете</t>
        </is>
      </c>
      <c r="B33" s="52" t="n"/>
      <c r="C33" s="52" t="n"/>
      <c r="D33" s="52" t="n"/>
      <c r="E33" s="52" t="n"/>
      <c r="F33" s="52" t="n"/>
      <c r="G33" s="52" t="n"/>
      <c r="H33" s="52" t="n"/>
      <c r="I33" s="52" t="n"/>
      <c r="J33" s="52" t="n"/>
      <c r="K33" s="52" t="n"/>
      <c r="L33" s="83" t="n"/>
    </row>
    <row r="34" ht="22.5" customHeight="1">
      <c r="A34" s="21" t="n"/>
      <c r="B34" s="26" t="inlineStr">
        <is>
          <t>Всего по смете</t>
        </is>
      </c>
      <c r="C34" s="52" t="n"/>
      <c r="D34" s="52" t="n"/>
      <c r="E34" s="83" t="n"/>
      <c r="F34" s="27" t="n">
        <f>SUM(F20:F31)</f>
        <v>103267.67402</v>
      </c>
      <c r="G34" s="28" t="n">
        <f>SUM(G20:G31)</f>
        <v>0</v>
      </c>
      <c r="H34" s="28" t="n">
        <f>SUM(H20:H31)</f>
        <v>0</v>
      </c>
      <c r="I34" s="28" t="n">
        <f>SUM(I20:I31)</f>
        <v>0</v>
      </c>
      <c r="J34" s="27" t="n">
        <f>SUM(J20:J31)</f>
        <v>103267.67402</v>
      </c>
      <c r="K34" s="27" t="n">
        <f>SUM(K20:K31)</f>
        <v>43340.46624</v>
      </c>
      <c r="L34" s="29" t="n"/>
    </row>
    <row r="35" ht="19.7" customHeight="1">
      <c r="A35" s="30" t="inlineStr">
        <is>
          <t>Составил</t>
        </is>
      </c>
      <c r="C35" s="31" t="inlineStr">
        <is>
          <t>Григорова И. А.</t>
        </is>
      </c>
      <c r="D35" s="49" t="n"/>
      <c r="E35" s="49" t="n"/>
      <c r="F35" s="49" t="n"/>
      <c r="G35" s="49" t="n"/>
      <c r="H35" s="49" t="n"/>
      <c r="I35" s="49" t="n"/>
      <c r="J35" s="49" t="n"/>
      <c r="K35" s="49" t="n"/>
      <c r="L35" s="49" t="n"/>
    </row>
    <row r="36" ht="19.7" customHeight="1">
      <c r="A36" s="32" t="n"/>
      <c r="B36" s="33" t="n"/>
      <c r="C36" s="34" t="n"/>
    </row>
    <row r="37" ht="19.7" customHeight="1">
      <c r="A37" s="30" t="inlineStr">
        <is>
          <t>Проверил</t>
        </is>
      </c>
      <c r="C37" s="31" t="inlineStr">
        <is>
          <t>Черкасов А. В.</t>
        </is>
      </c>
      <c r="D37" s="49" t="n"/>
      <c r="E37" s="49" t="n"/>
      <c r="F37" s="49" t="n"/>
      <c r="G37" s="49" t="n"/>
      <c r="H37" s="49" t="n"/>
      <c r="I37" s="49" t="n"/>
      <c r="J37" s="49" t="n"/>
      <c r="K37" s="49" t="n"/>
      <c r="L37" s="49" t="n"/>
    </row>
    <row r="38" ht="19.7" customHeight="1">
      <c r="A38" s="35" t="n"/>
      <c r="B38" s="36" t="n"/>
      <c r="C38" s="34" t="n"/>
    </row>
    <row r="39" ht="19.7" customHeight="1"/>
  </sheetData>
  <mergeCells count="51">
    <mergeCell ref="L13:L14"/>
    <mergeCell ref="C13:E14"/>
    <mergeCell ref="C31:E31"/>
    <mergeCell ref="F16:J16"/>
    <mergeCell ref="C22:E22"/>
    <mergeCell ref="C7:L7"/>
    <mergeCell ref="A1:E1"/>
    <mergeCell ref="A16:A17"/>
    <mergeCell ref="C21:E21"/>
    <mergeCell ref="C38:L38"/>
    <mergeCell ref="A10:D10"/>
    <mergeCell ref="A3:L3"/>
    <mergeCell ref="B32:E32"/>
    <mergeCell ref="C37:L37"/>
    <mergeCell ref="C27:E27"/>
    <mergeCell ref="A33:L33"/>
    <mergeCell ref="B13:B14"/>
    <mergeCell ref="C36:L36"/>
    <mergeCell ref="C23:E23"/>
    <mergeCell ref="A8:C8"/>
    <mergeCell ref="A37:B37"/>
    <mergeCell ref="E10:L10"/>
    <mergeCell ref="A11:D11"/>
    <mergeCell ref="A4:L4"/>
    <mergeCell ref="C16:E17"/>
    <mergeCell ref="C28:E28"/>
    <mergeCell ref="A2:E2"/>
    <mergeCell ref="A19:L19"/>
    <mergeCell ref="A13:A14"/>
    <mergeCell ref="E11:L11"/>
    <mergeCell ref="C18:E18"/>
    <mergeCell ref="C35:L35"/>
    <mergeCell ref="K13:K14"/>
    <mergeCell ref="A9:C9"/>
    <mergeCell ref="C30:E30"/>
    <mergeCell ref="C15:E15"/>
    <mergeCell ref="F13:J13"/>
    <mergeCell ref="C24:E24"/>
    <mergeCell ref="A35:B35"/>
    <mergeCell ref="D9:K9"/>
    <mergeCell ref="D8:K8"/>
    <mergeCell ref="A6:C6"/>
    <mergeCell ref="K16:K17"/>
    <mergeCell ref="C26:E26"/>
    <mergeCell ref="L16:L17"/>
    <mergeCell ref="B16:B17"/>
    <mergeCell ref="C29:E29"/>
    <mergeCell ref="C20:E20"/>
    <mergeCell ref="D6:L6"/>
    <mergeCell ref="C25:E25"/>
    <mergeCell ref="B34:E34"/>
  </mergeCells>
  <pageMargins left="0.5905511811023623" right="0.3937007874015748" top="0.7874015748031497" bottom="0.5905511811023623" header="0.1968503937007874" footer="0.1968503937007874"/>
  <pageSetup orientation="portrait" paperSize="9" scale="94" fitToHeight="0" fitToWidth="1" errors="blank" horizontalDpi="300" verticalDpi="300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Амурская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Амурская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02-35_1-01</t>
        </is>
      </c>
    </row>
    <row r="25" ht="19.35" customHeight="1">
      <c r="A25" s="7" t="inlineStr">
        <is>
          <t>35 ВЛ220 Архара-Облучье с отпайкой на ПС Тарманчука. Архаринский р-он Аркадьевский сельсовет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535.5</v>
      </c>
      <c r="M31" s="61" t="n">
        <v>7.51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1458.63</v>
      </c>
      <c r="E32" s="68" t="inlineStr">
        <is>
          <t>(</t>
        </is>
      </c>
      <c r="F32" s="67" t="n">
        <v>24.78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888.34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>
        <v>79.15000000000001</v>
      </c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1458.63</v>
      </c>
      <c r="E34" s="68" t="inlineStr">
        <is>
          <t>(</t>
        </is>
      </c>
      <c r="F34" s="74" t="n">
        <v>24.78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Срезка и сгребание кустарников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55.35" customHeight="1">
      <c r="A44" s="84" t="inlineStr">
        <is>
          <t>1</t>
        </is>
      </c>
      <c r="B44" s="87" t="inlineStr">
        <is>
          <t>ФЕР01-02-119-02</t>
        </is>
      </c>
      <c r="C44" s="88" t="inlineStr">
        <is>
          <t>Расчистка площадей от кустарника и мелколесья вручную: при средней поросли</t>
        </is>
      </c>
      <c r="D44" s="266" t="n"/>
      <c r="E44" s="267" t="n"/>
      <c r="F44" s="89" t="inlineStr">
        <is>
          <t>100 м2</t>
        </is>
      </c>
      <c r="G44" s="90" t="n">
        <v>133</v>
      </c>
      <c r="H44" s="91" t="n">
        <v>1</v>
      </c>
      <c r="I44" s="91" t="n">
        <v>133</v>
      </c>
      <c r="J44" s="90" t="n"/>
      <c r="K44" s="90" t="n"/>
      <c r="L44" s="90" t="n"/>
      <c r="M44" s="90" t="n"/>
      <c r="N44" s="90" t="n"/>
    </row>
    <row r="45" ht="19.35" customHeight="1">
      <c r="A45" s="92" t="n"/>
      <c r="B45" s="93" t="inlineStr">
        <is>
          <t>1</t>
        </is>
      </c>
      <c r="C45" s="94" t="inlineStr">
        <is>
          <t>ОТ</t>
        </is>
      </c>
      <c r="D45" s="266" t="n"/>
      <c r="E45" s="267" t="n"/>
      <c r="F45" s="95" t="n"/>
      <c r="G45" s="95" t="n"/>
      <c r="H45" s="95" t="n"/>
      <c r="I45" s="96" t="n"/>
      <c r="J45" s="97" t="n">
        <v>37.79</v>
      </c>
      <c r="K45" s="268" t="n">
        <v>1.2</v>
      </c>
      <c r="L45" s="99" t="n">
        <v>6031.28</v>
      </c>
      <c r="M45" s="97" t="n">
        <v>71.26000000000001</v>
      </c>
      <c r="N45" s="99" t="n">
        <v>429789.01</v>
      </c>
    </row>
    <row r="46" ht="19.35" customHeight="1">
      <c r="A46" s="92" t="n"/>
      <c r="B46" s="100" t="n"/>
      <c r="C46" s="94" t="inlineStr">
        <is>
          <t>ЗТ</t>
        </is>
      </c>
      <c r="D46" s="266" t="n"/>
      <c r="E46" s="267" t="n"/>
      <c r="F46" s="101" t="inlineStr">
        <is>
          <t>чел.-ч</t>
        </is>
      </c>
      <c r="G46" s="97" t="n">
        <v>4.43</v>
      </c>
      <c r="H46" s="268" t="n">
        <v>1.2</v>
      </c>
      <c r="I46" s="269" t="n">
        <v>707.028</v>
      </c>
      <c r="J46" s="96" t="n"/>
      <c r="K46" s="96" t="n"/>
      <c r="L46" s="96" t="n"/>
      <c r="M46" s="96" t="n"/>
      <c r="N46" s="96" t="n"/>
    </row>
    <row r="47" ht="19.35" customHeight="1">
      <c r="A47" s="92" t="n"/>
      <c r="B47" s="100" t="n"/>
      <c r="C47" s="94" t="inlineStr">
        <is>
          <t>Итого по расценке</t>
        </is>
      </c>
      <c r="D47" s="266" t="n"/>
      <c r="E47" s="267" t="n"/>
      <c r="F47" s="95" t="n"/>
      <c r="G47" s="103" t="n"/>
      <c r="H47" s="103" t="n"/>
      <c r="I47" s="96" t="n"/>
      <c r="J47" s="97" t="n">
        <v>37.79</v>
      </c>
      <c r="K47" s="96" t="n"/>
      <c r="L47" s="99" t="n">
        <v>6031.28</v>
      </c>
      <c r="M47" s="96" t="n"/>
      <c r="N47" s="104" t="n"/>
    </row>
    <row r="48" ht="19.35" customHeight="1">
      <c r="A48" s="92" t="n"/>
      <c r="B48" s="105" t="n"/>
      <c r="C48" s="94" t="inlineStr">
        <is>
          <t>ФОТ</t>
        </is>
      </c>
      <c r="D48" s="266" t="n"/>
      <c r="E48" s="267" t="n"/>
      <c r="F48" s="95" t="n"/>
      <c r="G48" s="103" t="n"/>
      <c r="H48" s="103" t="n"/>
      <c r="I48" s="96" t="n"/>
      <c r="J48" s="96" t="n"/>
      <c r="K48" s="96" t="n"/>
      <c r="L48" s="99" t="n">
        <v>6031.28</v>
      </c>
      <c r="M48" s="96" t="n"/>
      <c r="N48" s="99" t="n">
        <v>429789.01</v>
      </c>
    </row>
    <row r="49" ht="42" customHeight="1">
      <c r="A49" s="92" t="n"/>
      <c r="B49" s="106" t="inlineStr">
        <is>
          <t>Пр/812-001.4-1</t>
        </is>
      </c>
      <c r="C49" s="94" t="inlineStr">
        <is>
          <t>НР Земляные работы по другим видам работ (подготовительным, сопутствующим, укрепительным)</t>
        </is>
      </c>
      <c r="D49" s="266" t="n"/>
      <c r="E49" s="267" t="n"/>
      <c r="F49" s="101" t="inlineStr">
        <is>
          <t>%</t>
        </is>
      </c>
      <c r="G49" s="107" t="n">
        <v>89</v>
      </c>
      <c r="H49" s="108" t="n"/>
      <c r="I49" s="107" t="n">
        <v>89</v>
      </c>
      <c r="J49" s="96" t="n"/>
      <c r="K49" s="96" t="n"/>
      <c r="L49" s="99" t="n">
        <v>5367.84</v>
      </c>
      <c r="M49" s="96" t="n"/>
      <c r="N49" s="109" t="n">
        <v>382512.22</v>
      </c>
    </row>
    <row r="50" ht="42" customHeight="1">
      <c r="A50" s="92" t="n"/>
      <c r="B50" s="106" t="inlineStr">
        <is>
          <t>Пр/774-001.4</t>
        </is>
      </c>
      <c r="C50" s="94" t="inlineStr">
        <is>
          <t>СП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41</v>
      </c>
      <c r="H50" s="108" t="n"/>
      <c r="I50" s="107" t="n">
        <v>41</v>
      </c>
      <c r="J50" s="96" t="n"/>
      <c r="K50" s="96" t="n"/>
      <c r="L50" s="99" t="n">
        <v>2472.82</v>
      </c>
      <c r="M50" s="96" t="n"/>
      <c r="N50" s="99" t="n">
        <v>176213.49</v>
      </c>
    </row>
    <row r="51" ht="19.35" customHeight="1">
      <c r="A51" s="92" t="n"/>
      <c r="B51" s="105" t="n"/>
      <c r="C51" s="84" t="inlineStr">
        <is>
          <t>Всего по позиции</t>
        </is>
      </c>
      <c r="D51" s="266" t="n"/>
      <c r="E51" s="267" t="n"/>
      <c r="F51" s="96" t="n"/>
      <c r="G51" s="103" t="n"/>
      <c r="H51" s="103" t="n"/>
      <c r="I51" s="110" t="n"/>
      <c r="J51" s="110" t="n"/>
      <c r="K51" s="110" t="n"/>
      <c r="L51" s="111" t="n">
        <v>13871.94</v>
      </c>
      <c r="M51" s="110" t="n"/>
      <c r="N51" s="90" t="n"/>
    </row>
    <row r="52" ht="19.35" customHeight="1">
      <c r="A52" s="86" t="inlineStr">
        <is>
          <t>Пролет 3-9 (1-3 вырубки нет)</t>
        </is>
      </c>
      <c r="B52" s="52" t="n"/>
      <c r="C52" s="52" t="n"/>
      <c r="D52" s="52" t="n"/>
      <c r="E52" s="52" t="n"/>
      <c r="F52" s="52" t="n"/>
      <c r="G52" s="52" t="n"/>
      <c r="H52" s="52" t="n"/>
      <c r="I52" s="52" t="n"/>
      <c r="J52" s="52" t="n"/>
      <c r="K52" s="52" t="n"/>
      <c r="L52" s="52" t="n"/>
      <c r="M52" s="52" t="n"/>
      <c r="N52" s="83" t="n"/>
    </row>
    <row r="53" ht="55.35" customHeight="1">
      <c r="A53" s="84" t="inlineStr">
        <is>
          <t>2</t>
        </is>
      </c>
      <c r="B53" s="87" t="inlineStr">
        <is>
          <t>ФЕР01-02-099-01</t>
        </is>
      </c>
      <c r="C53" s="88" t="inlineStr">
        <is>
          <t>Валка деревьев мягких пород с корня, диаметр стволов: до 16 см</t>
        </is>
      </c>
      <c r="D53" s="266" t="n"/>
      <c r="E53" s="267" t="n"/>
      <c r="F53" s="89" t="inlineStr">
        <is>
          <t>100 шт</t>
        </is>
      </c>
      <c r="G53" s="90" t="n">
        <v>1.41</v>
      </c>
      <c r="H53" s="91" t="n">
        <v>1</v>
      </c>
      <c r="I53" s="112" t="n">
        <v>1.41</v>
      </c>
      <c r="J53" s="90" t="n"/>
      <c r="K53" s="90" t="n"/>
      <c r="L53" s="90" t="n"/>
      <c r="M53" s="90" t="n"/>
      <c r="N53" s="90" t="n"/>
    </row>
    <row r="54" ht="19.35" customHeight="1">
      <c r="A54" s="92" t="n"/>
      <c r="B54" s="93" t="inlineStr">
        <is>
          <t>1</t>
        </is>
      </c>
      <c r="C54" s="94" t="inlineStr">
        <is>
          <t>ОТ</t>
        </is>
      </c>
      <c r="D54" s="266" t="n"/>
      <c r="E54" s="267" t="n"/>
      <c r="F54" s="95" t="n"/>
      <c r="G54" s="95" t="n"/>
      <c r="H54" s="95" t="n"/>
      <c r="I54" s="96" t="n"/>
      <c r="J54" s="97" t="n">
        <v>48.97</v>
      </c>
      <c r="K54" s="268" t="n">
        <v>1.2</v>
      </c>
      <c r="L54" s="97" t="n">
        <v>82.86</v>
      </c>
      <c r="M54" s="97" t="n">
        <v>71.26000000000001</v>
      </c>
      <c r="N54" s="99" t="n">
        <v>5904.6</v>
      </c>
    </row>
    <row r="55" ht="19.35" customHeight="1">
      <c r="A55" s="92" t="n"/>
      <c r="B55" s="100" t="n"/>
      <c r="C55" s="94" t="inlineStr">
        <is>
          <t>ЗТ</t>
        </is>
      </c>
      <c r="D55" s="266" t="n"/>
      <c r="E55" s="267" t="n"/>
      <c r="F55" s="101" t="inlineStr">
        <is>
          <t>чел.-ч</t>
        </is>
      </c>
      <c r="G55" s="97" t="n">
        <v>5.21</v>
      </c>
      <c r="H55" s="268" t="n">
        <v>1.2</v>
      </c>
      <c r="I55" s="270" t="n">
        <v>8.81532</v>
      </c>
      <c r="J55" s="96" t="n"/>
      <c r="K55" s="96" t="n"/>
      <c r="L55" s="96" t="n"/>
      <c r="M55" s="96" t="n"/>
      <c r="N55" s="96" t="n"/>
    </row>
    <row r="56" ht="19.35" customHeight="1">
      <c r="A56" s="92" t="n"/>
      <c r="B56" s="100" t="n"/>
      <c r="C56" s="94" t="inlineStr">
        <is>
          <t>Итого по расценке</t>
        </is>
      </c>
      <c r="D56" s="266" t="n"/>
      <c r="E56" s="267" t="n"/>
      <c r="F56" s="95" t="n"/>
      <c r="G56" s="103" t="n"/>
      <c r="H56" s="103" t="n"/>
      <c r="I56" s="96" t="n"/>
      <c r="J56" s="97" t="n">
        <v>48.97</v>
      </c>
      <c r="K56" s="96" t="n"/>
      <c r="L56" s="97" t="n">
        <v>82.86</v>
      </c>
      <c r="M56" s="96" t="n"/>
      <c r="N56" s="104" t="n"/>
    </row>
    <row r="57" ht="19.35" customHeight="1">
      <c r="A57" s="92" t="n"/>
      <c r="B57" s="105" t="n"/>
      <c r="C57" s="94" t="inlineStr">
        <is>
          <t>ФОТ</t>
        </is>
      </c>
      <c r="D57" s="266" t="n"/>
      <c r="E57" s="267" t="n"/>
      <c r="F57" s="95" t="n"/>
      <c r="G57" s="103" t="n"/>
      <c r="H57" s="103" t="n"/>
      <c r="I57" s="96" t="n"/>
      <c r="J57" s="96" t="n"/>
      <c r="K57" s="96" t="n"/>
      <c r="L57" s="97" t="n">
        <v>82.86</v>
      </c>
      <c r="M57" s="96" t="n"/>
      <c r="N57" s="99" t="n">
        <v>5904.6</v>
      </c>
    </row>
    <row r="58" ht="42" customHeight="1">
      <c r="A58" s="92" t="n"/>
      <c r="B58" s="106" t="inlineStr">
        <is>
          <t>Пр/812-001.4-1</t>
        </is>
      </c>
      <c r="C58" s="94" t="inlineStr">
        <is>
          <t>НР Земляные работы по другим видам работ (подготовительным, сопутствующим, укрепительным)</t>
        </is>
      </c>
      <c r="D58" s="266" t="n"/>
      <c r="E58" s="267" t="n"/>
      <c r="F58" s="101" t="inlineStr">
        <is>
          <t>%</t>
        </is>
      </c>
      <c r="G58" s="107" t="n">
        <v>89</v>
      </c>
      <c r="H58" s="108" t="n"/>
      <c r="I58" s="107" t="n">
        <v>89</v>
      </c>
      <c r="J58" s="96" t="n"/>
      <c r="K58" s="96" t="n"/>
      <c r="L58" s="97" t="n">
        <v>73.75</v>
      </c>
      <c r="M58" s="96" t="n"/>
      <c r="N58" s="109" t="n">
        <v>5255.09</v>
      </c>
    </row>
    <row r="59" ht="42" customHeight="1">
      <c r="A59" s="92" t="n"/>
      <c r="B59" s="106" t="inlineStr">
        <is>
          <t>Пр/774-001.4</t>
        </is>
      </c>
      <c r="C59" s="94" t="inlineStr">
        <is>
          <t>СП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41</v>
      </c>
      <c r="H59" s="108" t="n"/>
      <c r="I59" s="107" t="n">
        <v>41</v>
      </c>
      <c r="J59" s="96" t="n"/>
      <c r="K59" s="96" t="n"/>
      <c r="L59" s="97" t="n">
        <v>33.97</v>
      </c>
      <c r="M59" s="96" t="n"/>
      <c r="N59" s="99" t="n">
        <v>2420.89</v>
      </c>
    </row>
    <row r="60" ht="19.35" customHeight="1">
      <c r="A60" s="92" t="n"/>
      <c r="B60" s="105" t="n"/>
      <c r="C60" s="84" t="inlineStr">
        <is>
          <t>Всего по позиции</t>
        </is>
      </c>
      <c r="D60" s="266" t="n"/>
      <c r="E60" s="267" t="n"/>
      <c r="F60" s="96" t="n"/>
      <c r="G60" s="103" t="n"/>
      <c r="H60" s="103" t="n"/>
      <c r="I60" s="110" t="n"/>
      <c r="J60" s="110" t="n"/>
      <c r="K60" s="110" t="n"/>
      <c r="L60" s="112" t="n">
        <v>190.58</v>
      </c>
      <c r="M60" s="110" t="n"/>
      <c r="N60" s="90" t="n"/>
    </row>
    <row r="61" ht="55.35" customHeight="1">
      <c r="A61" s="84" t="inlineStr">
        <is>
          <t>3</t>
        </is>
      </c>
      <c r="B61" s="87" t="inlineStr">
        <is>
          <t>ФЕР01-02-099-04</t>
        </is>
      </c>
      <c r="C61" s="88" t="inlineStr">
        <is>
          <t>Валка деревьев мягких пород с корня, диаметр стволов: до 28 см</t>
        </is>
      </c>
      <c r="D61" s="266" t="n"/>
      <c r="E61" s="267" t="n"/>
      <c r="F61" s="89" t="inlineStr">
        <is>
          <t>100 шт</t>
        </is>
      </c>
      <c r="G61" s="90" t="n">
        <v>0.61</v>
      </c>
      <c r="H61" s="91" t="n">
        <v>1</v>
      </c>
      <c r="I61" s="112" t="n">
        <v>0.61</v>
      </c>
      <c r="J61" s="90" t="n"/>
      <c r="K61" s="90" t="n"/>
      <c r="L61" s="90" t="n"/>
      <c r="M61" s="90" t="n"/>
      <c r="N61" s="90" t="n"/>
    </row>
    <row r="62" ht="19.35" customHeight="1">
      <c r="A62" s="92" t="n"/>
      <c r="B62" s="93" t="inlineStr">
        <is>
          <t>1</t>
        </is>
      </c>
      <c r="C62" s="94" t="inlineStr">
        <is>
          <t>ОТ</t>
        </is>
      </c>
      <c r="D62" s="266" t="n"/>
      <c r="E62" s="267" t="n"/>
      <c r="F62" s="95" t="n"/>
      <c r="G62" s="95" t="n"/>
      <c r="H62" s="95" t="n"/>
      <c r="I62" s="96" t="n"/>
      <c r="J62" s="97" t="n">
        <v>94.94</v>
      </c>
      <c r="K62" s="268" t="n">
        <v>1.2</v>
      </c>
      <c r="L62" s="97" t="n">
        <v>69.5</v>
      </c>
      <c r="M62" s="97" t="n">
        <v>71.26000000000001</v>
      </c>
      <c r="N62" s="99" t="n">
        <v>4952.57</v>
      </c>
    </row>
    <row r="63" ht="19.35" customHeight="1">
      <c r="A63" s="92" t="n"/>
      <c r="B63" s="100" t="n"/>
      <c r="C63" s="94" t="inlineStr">
        <is>
          <t>ЗТ</t>
        </is>
      </c>
      <c r="D63" s="266" t="n"/>
      <c r="E63" s="267" t="n"/>
      <c r="F63" s="101" t="inlineStr">
        <is>
          <t>чел.-ч</t>
        </is>
      </c>
      <c r="G63" s="271" t="n">
        <v>10.1</v>
      </c>
      <c r="H63" s="268" t="n">
        <v>1.2</v>
      </c>
      <c r="I63" s="272" t="n">
        <v>7.3932</v>
      </c>
      <c r="J63" s="96" t="n"/>
      <c r="K63" s="96" t="n"/>
      <c r="L63" s="96" t="n"/>
      <c r="M63" s="96" t="n"/>
      <c r="N63" s="96" t="n"/>
    </row>
    <row r="64" ht="19.35" customHeight="1">
      <c r="A64" s="92" t="n"/>
      <c r="B64" s="100" t="n"/>
      <c r="C64" s="94" t="inlineStr">
        <is>
          <t>Итого по расценке</t>
        </is>
      </c>
      <c r="D64" s="266" t="n"/>
      <c r="E64" s="267" t="n"/>
      <c r="F64" s="95" t="n"/>
      <c r="G64" s="103" t="n"/>
      <c r="H64" s="103" t="n"/>
      <c r="I64" s="96" t="n"/>
      <c r="J64" s="97" t="n">
        <v>94.94</v>
      </c>
      <c r="K64" s="96" t="n"/>
      <c r="L64" s="97" t="n">
        <v>69.5</v>
      </c>
      <c r="M64" s="96" t="n"/>
      <c r="N64" s="104" t="n"/>
    </row>
    <row r="65" ht="19.35" customHeight="1">
      <c r="A65" s="92" t="n"/>
      <c r="B65" s="105" t="n"/>
      <c r="C65" s="94" t="inlineStr">
        <is>
          <t>ФОТ</t>
        </is>
      </c>
      <c r="D65" s="266" t="n"/>
      <c r="E65" s="267" t="n"/>
      <c r="F65" s="95" t="n"/>
      <c r="G65" s="103" t="n"/>
      <c r="H65" s="103" t="n"/>
      <c r="I65" s="96" t="n"/>
      <c r="J65" s="96" t="n"/>
      <c r="K65" s="96" t="n"/>
      <c r="L65" s="97" t="n">
        <v>69.5</v>
      </c>
      <c r="M65" s="96" t="n"/>
      <c r="N65" s="99" t="n">
        <v>4952.57</v>
      </c>
    </row>
    <row r="66" ht="42" customHeight="1">
      <c r="A66" s="92" t="n"/>
      <c r="B66" s="106" t="inlineStr">
        <is>
          <t>Пр/812-001.4-1</t>
        </is>
      </c>
      <c r="C66" s="94" t="inlineStr">
        <is>
          <t>НР Земляные работы по другим видам работ (подготовительным, сопутствующим, укрепительным)</t>
        </is>
      </c>
      <c r="D66" s="266" t="n"/>
      <c r="E66" s="267" t="n"/>
      <c r="F66" s="101" t="inlineStr">
        <is>
          <t>%</t>
        </is>
      </c>
      <c r="G66" s="107" t="n">
        <v>89</v>
      </c>
      <c r="H66" s="108" t="n"/>
      <c r="I66" s="107" t="n">
        <v>89</v>
      </c>
      <c r="J66" s="96" t="n"/>
      <c r="K66" s="96" t="n"/>
      <c r="L66" s="97" t="n">
        <v>61.86</v>
      </c>
      <c r="M66" s="96" t="n"/>
      <c r="N66" s="109" t="n">
        <v>4407.79</v>
      </c>
    </row>
    <row r="67" ht="42" customHeight="1">
      <c r="A67" s="92" t="n"/>
      <c r="B67" s="106" t="inlineStr">
        <is>
          <t>Пр/774-001.4</t>
        </is>
      </c>
      <c r="C67" s="94" t="inlineStr">
        <is>
          <t>СП Земляные работы по другим видам работ (подготовительным, сопутствующим, укрепительным)</t>
        </is>
      </c>
      <c r="D67" s="266" t="n"/>
      <c r="E67" s="267" t="n"/>
      <c r="F67" s="101" t="inlineStr">
        <is>
          <t>%</t>
        </is>
      </c>
      <c r="G67" s="107" t="n">
        <v>41</v>
      </c>
      <c r="H67" s="108" t="n"/>
      <c r="I67" s="107" t="n">
        <v>41</v>
      </c>
      <c r="J67" s="96" t="n"/>
      <c r="K67" s="96" t="n"/>
      <c r="L67" s="97" t="n">
        <v>28.5</v>
      </c>
      <c r="M67" s="96" t="n"/>
      <c r="N67" s="99" t="n">
        <v>2030.55</v>
      </c>
    </row>
    <row r="68" ht="19.35" customHeight="1">
      <c r="A68" s="92" t="n"/>
      <c r="B68" s="105" t="n"/>
      <c r="C68" s="84" t="inlineStr">
        <is>
          <t>Всего по позиции</t>
        </is>
      </c>
      <c r="D68" s="266" t="n"/>
      <c r="E68" s="267" t="n"/>
      <c r="F68" s="96" t="n"/>
      <c r="G68" s="103" t="n"/>
      <c r="H68" s="103" t="n"/>
      <c r="I68" s="110" t="n"/>
      <c r="J68" s="110" t="n"/>
      <c r="K68" s="110" t="n"/>
      <c r="L68" s="112" t="n">
        <v>159.86</v>
      </c>
      <c r="M68" s="110" t="n"/>
      <c r="N68" s="90" t="n"/>
    </row>
    <row r="69" ht="55.35" customHeight="1">
      <c r="A69" s="84" t="inlineStr">
        <is>
          <t>4</t>
        </is>
      </c>
      <c r="B69" s="87" t="inlineStr">
        <is>
          <t>ФЕР01-02-099-05</t>
        </is>
      </c>
      <c r="C69" s="88" t="inlineStr">
        <is>
          <t>Валка деревьев мягких пород с корня, диаметр стволов: до 32 см</t>
        </is>
      </c>
      <c r="D69" s="266" t="n"/>
      <c r="E69" s="267" t="n"/>
      <c r="F69" s="89" t="inlineStr">
        <is>
          <t>100 шт</t>
        </is>
      </c>
      <c r="G69" s="90" t="n">
        <v>0.21</v>
      </c>
      <c r="H69" s="91" t="n">
        <v>1</v>
      </c>
      <c r="I69" s="112" t="n">
        <v>0.21</v>
      </c>
      <c r="J69" s="90" t="n"/>
      <c r="K69" s="90" t="n"/>
      <c r="L69" s="90" t="n"/>
      <c r="M69" s="90" t="n"/>
      <c r="N69" s="90" t="n"/>
    </row>
    <row r="70" ht="19.35" customHeight="1">
      <c r="A70" s="92" t="n"/>
      <c r="B70" s="93" t="inlineStr">
        <is>
          <t>1</t>
        </is>
      </c>
      <c r="C70" s="94" t="inlineStr">
        <is>
          <t>ОТ</t>
        </is>
      </c>
      <c r="D70" s="266" t="n"/>
      <c r="E70" s="267" t="n"/>
      <c r="F70" s="95" t="n"/>
      <c r="G70" s="95" t="n"/>
      <c r="H70" s="95" t="n"/>
      <c r="I70" s="96" t="n"/>
      <c r="J70" s="97" t="n">
        <v>125.96</v>
      </c>
      <c r="K70" s="268" t="n">
        <v>1.2</v>
      </c>
      <c r="L70" s="97" t="n">
        <v>31.74</v>
      </c>
      <c r="M70" s="97" t="n">
        <v>71.26000000000001</v>
      </c>
      <c r="N70" s="99" t="n">
        <v>2261.79</v>
      </c>
    </row>
    <row r="71" ht="19.35" customHeight="1">
      <c r="A71" s="92" t="n"/>
      <c r="B71" s="100" t="n"/>
      <c r="C71" s="94" t="inlineStr">
        <is>
          <t>ЗТ</t>
        </is>
      </c>
      <c r="D71" s="266" t="n"/>
      <c r="E71" s="267" t="n"/>
      <c r="F71" s="101" t="inlineStr">
        <is>
          <t>чел.-ч</t>
        </is>
      </c>
      <c r="G71" s="271" t="n">
        <v>13.4</v>
      </c>
      <c r="H71" s="268" t="n">
        <v>1.2</v>
      </c>
      <c r="I71" s="272" t="n">
        <v>3.3768</v>
      </c>
      <c r="J71" s="96" t="n"/>
      <c r="K71" s="96" t="n"/>
      <c r="L71" s="96" t="n"/>
      <c r="M71" s="96" t="n"/>
      <c r="N71" s="96" t="n"/>
    </row>
    <row r="72" ht="19.35" customHeight="1">
      <c r="A72" s="92" t="n"/>
      <c r="B72" s="100" t="n"/>
      <c r="C72" s="94" t="inlineStr">
        <is>
          <t>Итого по расценке</t>
        </is>
      </c>
      <c r="D72" s="266" t="n"/>
      <c r="E72" s="267" t="n"/>
      <c r="F72" s="95" t="n"/>
      <c r="G72" s="103" t="n"/>
      <c r="H72" s="103" t="n"/>
      <c r="I72" s="96" t="n"/>
      <c r="J72" s="97" t="n">
        <v>125.96</v>
      </c>
      <c r="K72" s="96" t="n"/>
      <c r="L72" s="97" t="n">
        <v>31.74</v>
      </c>
      <c r="M72" s="96" t="n"/>
      <c r="N72" s="104" t="n"/>
    </row>
    <row r="73" ht="19.35" customHeight="1">
      <c r="A73" s="92" t="n"/>
      <c r="B73" s="105" t="n"/>
      <c r="C73" s="94" t="inlineStr">
        <is>
          <t>ФОТ</t>
        </is>
      </c>
      <c r="D73" s="266" t="n"/>
      <c r="E73" s="267" t="n"/>
      <c r="F73" s="95" t="n"/>
      <c r="G73" s="103" t="n"/>
      <c r="H73" s="103" t="n"/>
      <c r="I73" s="96" t="n"/>
      <c r="J73" s="96" t="n"/>
      <c r="K73" s="96" t="n"/>
      <c r="L73" s="97" t="n">
        <v>31.74</v>
      </c>
      <c r="M73" s="96" t="n"/>
      <c r="N73" s="99" t="n">
        <v>2261.79</v>
      </c>
    </row>
    <row r="74" ht="42" customHeight="1">
      <c r="A74" s="92" t="n"/>
      <c r="B74" s="106" t="inlineStr">
        <is>
          <t>Пр/812-001.4-1</t>
        </is>
      </c>
      <c r="C74" s="94" t="inlineStr">
        <is>
          <t>НР Земляные работы по другим видам работ (подготовительным, сопутствующим, укрепительным)</t>
        </is>
      </c>
      <c r="D74" s="266" t="n"/>
      <c r="E74" s="267" t="n"/>
      <c r="F74" s="101" t="inlineStr">
        <is>
          <t>%</t>
        </is>
      </c>
      <c r="G74" s="107" t="n">
        <v>89</v>
      </c>
      <c r="H74" s="108" t="n"/>
      <c r="I74" s="107" t="n">
        <v>89</v>
      </c>
      <c r="J74" s="96" t="n"/>
      <c r="K74" s="96" t="n"/>
      <c r="L74" s="97" t="n">
        <v>28.25</v>
      </c>
      <c r="M74" s="96" t="n"/>
      <c r="N74" s="109" t="n">
        <v>2012.99</v>
      </c>
    </row>
    <row r="75" ht="42" customHeight="1">
      <c r="A75" s="92" t="n"/>
      <c r="B75" s="106" t="inlineStr">
        <is>
          <t>Пр/774-001.4</t>
        </is>
      </c>
      <c r="C75" s="94" t="inlineStr">
        <is>
          <t>СП Земляные работы по другим видам работ (подготовительным, сопутствующим, укрепительным)</t>
        </is>
      </c>
      <c r="D75" s="266" t="n"/>
      <c r="E75" s="267" t="n"/>
      <c r="F75" s="101" t="inlineStr">
        <is>
          <t>%</t>
        </is>
      </c>
      <c r="G75" s="107" t="n">
        <v>41</v>
      </c>
      <c r="H75" s="108" t="n"/>
      <c r="I75" s="107" t="n">
        <v>41</v>
      </c>
      <c r="J75" s="96" t="n"/>
      <c r="K75" s="96" t="n"/>
      <c r="L75" s="97" t="n">
        <v>13.01</v>
      </c>
      <c r="M75" s="96" t="n"/>
      <c r="N75" s="97" t="n">
        <v>927.33</v>
      </c>
    </row>
    <row r="76" ht="19.35" customHeight="1">
      <c r="A76" s="92" t="n"/>
      <c r="B76" s="105" t="n"/>
      <c r="C76" s="84" t="inlineStr">
        <is>
          <t>Всего по позиции</t>
        </is>
      </c>
      <c r="D76" s="266" t="n"/>
      <c r="E76" s="267" t="n"/>
      <c r="F76" s="96" t="n"/>
      <c r="G76" s="103" t="n"/>
      <c r="H76" s="103" t="n"/>
      <c r="I76" s="110" t="n"/>
      <c r="J76" s="110" t="n"/>
      <c r="K76" s="110" t="n"/>
      <c r="L76" s="112" t="n">
        <v>73</v>
      </c>
      <c r="M76" s="110" t="n"/>
      <c r="N76" s="90" t="n"/>
    </row>
    <row r="77" ht="55.35" customHeight="1">
      <c r="A77" s="84" t="inlineStr">
        <is>
          <t>5</t>
        </is>
      </c>
      <c r="B77" s="87" t="inlineStr">
        <is>
          <t>ФЕР01-02-099-07</t>
        </is>
      </c>
      <c r="C77" s="88" t="inlineStr">
        <is>
          <t>Валка деревьев твердых пород и лиственницы с корня, диаметр стволов: до 16 см</t>
        </is>
      </c>
      <c r="D77" s="266" t="n"/>
      <c r="E77" s="267" t="n"/>
      <c r="F77" s="89" t="inlineStr">
        <is>
          <t>100 шт</t>
        </is>
      </c>
      <c r="G77" s="90" t="n">
        <v>1.39</v>
      </c>
      <c r="H77" s="91" t="n">
        <v>1</v>
      </c>
      <c r="I77" s="112" t="n">
        <v>1.39</v>
      </c>
      <c r="J77" s="90" t="n"/>
      <c r="K77" s="90" t="n"/>
      <c r="L77" s="90" t="n"/>
      <c r="M77" s="90" t="n"/>
      <c r="N77" s="90" t="n"/>
    </row>
    <row r="78" ht="19.35" customHeight="1">
      <c r="A78" s="92" t="n"/>
      <c r="B78" s="93" t="inlineStr">
        <is>
          <t>1</t>
        </is>
      </c>
      <c r="C78" s="94" t="inlineStr">
        <is>
          <t>ОТ</t>
        </is>
      </c>
      <c r="D78" s="266" t="n"/>
      <c r="E78" s="267" t="n"/>
      <c r="F78" s="95" t="n"/>
      <c r="G78" s="95" t="n"/>
      <c r="H78" s="95" t="n"/>
      <c r="I78" s="96" t="n"/>
      <c r="J78" s="97" t="n">
        <v>59.22</v>
      </c>
      <c r="K78" s="268" t="n">
        <v>1.2</v>
      </c>
      <c r="L78" s="97" t="n">
        <v>98.78</v>
      </c>
      <c r="M78" s="97" t="n">
        <v>71.26000000000001</v>
      </c>
      <c r="N78" s="99" t="n">
        <v>7039.06</v>
      </c>
    </row>
    <row r="79" ht="19.35" customHeight="1">
      <c r="A79" s="92" t="n"/>
      <c r="B79" s="100" t="n"/>
      <c r="C79" s="94" t="inlineStr">
        <is>
          <t>ЗТ</t>
        </is>
      </c>
      <c r="D79" s="266" t="n"/>
      <c r="E79" s="267" t="n"/>
      <c r="F79" s="101" t="inlineStr">
        <is>
          <t>чел.-ч</t>
        </is>
      </c>
      <c r="G79" s="271" t="n">
        <v>6.3</v>
      </c>
      <c r="H79" s="268" t="n">
        <v>1.2</v>
      </c>
      <c r="I79" s="272" t="n">
        <v>10.5084</v>
      </c>
      <c r="J79" s="96" t="n"/>
      <c r="K79" s="96" t="n"/>
      <c r="L79" s="96" t="n"/>
      <c r="M79" s="96" t="n"/>
      <c r="N79" s="96" t="n"/>
    </row>
    <row r="80" ht="19.35" customHeight="1">
      <c r="A80" s="92" t="n"/>
      <c r="B80" s="100" t="n"/>
      <c r="C80" s="94" t="inlineStr">
        <is>
          <t>Итого по расценке</t>
        </is>
      </c>
      <c r="D80" s="266" t="n"/>
      <c r="E80" s="267" t="n"/>
      <c r="F80" s="95" t="n"/>
      <c r="G80" s="103" t="n"/>
      <c r="H80" s="103" t="n"/>
      <c r="I80" s="96" t="n"/>
      <c r="J80" s="97" t="n">
        <v>59.22</v>
      </c>
      <c r="K80" s="96" t="n"/>
      <c r="L80" s="97" t="n">
        <v>98.78</v>
      </c>
      <c r="M80" s="96" t="n"/>
      <c r="N80" s="104" t="n"/>
    </row>
    <row r="81" ht="19.35" customHeight="1">
      <c r="A81" s="92" t="n"/>
      <c r="B81" s="105" t="n"/>
      <c r="C81" s="94" t="inlineStr">
        <is>
          <t>ФОТ</t>
        </is>
      </c>
      <c r="D81" s="266" t="n"/>
      <c r="E81" s="267" t="n"/>
      <c r="F81" s="95" t="n"/>
      <c r="G81" s="103" t="n"/>
      <c r="H81" s="103" t="n"/>
      <c r="I81" s="96" t="n"/>
      <c r="J81" s="96" t="n"/>
      <c r="K81" s="96" t="n"/>
      <c r="L81" s="97" t="n">
        <v>98.78</v>
      </c>
      <c r="M81" s="96" t="n"/>
      <c r="N81" s="99" t="n">
        <v>7039.06</v>
      </c>
    </row>
    <row r="82" ht="42" customHeight="1">
      <c r="A82" s="92" t="n"/>
      <c r="B82" s="106" t="inlineStr">
        <is>
          <t>Пр/812-001.4-1</t>
        </is>
      </c>
      <c r="C82" s="94" t="inlineStr">
        <is>
          <t>НР Земляные работы по другим видам работ (подготовительным, сопутствующим, укрепительным)</t>
        </is>
      </c>
      <c r="D82" s="266" t="n"/>
      <c r="E82" s="267" t="n"/>
      <c r="F82" s="101" t="inlineStr">
        <is>
          <t>%</t>
        </is>
      </c>
      <c r="G82" s="107" t="n">
        <v>89</v>
      </c>
      <c r="H82" s="108" t="n"/>
      <c r="I82" s="107" t="n">
        <v>89</v>
      </c>
      <c r="J82" s="96" t="n"/>
      <c r="K82" s="96" t="n"/>
      <c r="L82" s="97" t="n">
        <v>87.91</v>
      </c>
      <c r="M82" s="96" t="n"/>
      <c r="N82" s="109" t="n">
        <v>6264.76</v>
      </c>
    </row>
    <row r="83" ht="42" customHeight="1">
      <c r="A83" s="92" t="n"/>
      <c r="B83" s="106" t="inlineStr">
        <is>
          <t>Пр/774-001.4</t>
        </is>
      </c>
      <c r="C83" s="94" t="inlineStr">
        <is>
          <t>СП Земляные работы по другим видам работ (подготовительным, сопутствующим, укрепительным)</t>
        </is>
      </c>
      <c r="D83" s="266" t="n"/>
      <c r="E83" s="267" t="n"/>
      <c r="F83" s="101" t="inlineStr">
        <is>
          <t>%</t>
        </is>
      </c>
      <c r="G83" s="107" t="n">
        <v>41</v>
      </c>
      <c r="H83" s="108" t="n"/>
      <c r="I83" s="107" t="n">
        <v>41</v>
      </c>
      <c r="J83" s="96" t="n"/>
      <c r="K83" s="96" t="n"/>
      <c r="L83" s="97" t="n">
        <v>40.5</v>
      </c>
      <c r="M83" s="96" t="n"/>
      <c r="N83" s="99" t="n">
        <v>2886.01</v>
      </c>
    </row>
    <row r="84" ht="19.35" customHeight="1">
      <c r="A84" s="92" t="n"/>
      <c r="B84" s="105" t="n"/>
      <c r="C84" s="84" t="inlineStr">
        <is>
          <t>Всего по позиции</t>
        </is>
      </c>
      <c r="D84" s="266" t="n"/>
      <c r="E84" s="267" t="n"/>
      <c r="F84" s="96" t="n"/>
      <c r="G84" s="103" t="n"/>
      <c r="H84" s="103" t="n"/>
      <c r="I84" s="110" t="n"/>
      <c r="J84" s="110" t="n"/>
      <c r="K84" s="110" t="n"/>
      <c r="L84" s="112" t="n">
        <v>227.19</v>
      </c>
      <c r="M84" s="110" t="n"/>
      <c r="N84" s="90" t="n"/>
    </row>
    <row r="85" ht="55.35" customHeight="1">
      <c r="A85" s="84" t="inlineStr">
        <is>
          <t>6</t>
        </is>
      </c>
      <c r="B85" s="87" t="inlineStr">
        <is>
          <t>ФЕР01-02-099-10</t>
        </is>
      </c>
      <c r="C85" s="88" t="inlineStr">
        <is>
          <t>Валка деревьев твердых пород и лиственницы с корня, диаметр стволов: до 28 см</t>
        </is>
      </c>
      <c r="D85" s="266" t="n"/>
      <c r="E85" s="267" t="n"/>
      <c r="F85" s="89" t="inlineStr">
        <is>
          <t>100 шт</t>
        </is>
      </c>
      <c r="G85" s="90" t="n">
        <v>0.61</v>
      </c>
      <c r="H85" s="91" t="n">
        <v>1</v>
      </c>
      <c r="I85" s="112" t="n">
        <v>0.61</v>
      </c>
      <c r="J85" s="90" t="n"/>
      <c r="K85" s="90" t="n"/>
      <c r="L85" s="90" t="n"/>
      <c r="M85" s="90" t="n"/>
      <c r="N85" s="90" t="n"/>
    </row>
    <row r="86" ht="19.35" customHeight="1">
      <c r="A86" s="92" t="n"/>
      <c r="B86" s="93" t="inlineStr">
        <is>
          <t>1</t>
        </is>
      </c>
      <c r="C86" s="94" t="inlineStr">
        <is>
          <t>ОТ</t>
        </is>
      </c>
      <c r="D86" s="266" t="n"/>
      <c r="E86" s="267" t="n"/>
      <c r="F86" s="95" t="n"/>
      <c r="G86" s="95" t="n"/>
      <c r="H86" s="95" t="n"/>
      <c r="I86" s="96" t="n"/>
      <c r="J86" s="97" t="n">
        <v>115.62</v>
      </c>
      <c r="K86" s="268" t="n">
        <v>1.2</v>
      </c>
      <c r="L86" s="97" t="n">
        <v>84.63</v>
      </c>
      <c r="M86" s="97" t="n">
        <v>71.26000000000001</v>
      </c>
      <c r="N86" s="99" t="n">
        <v>6030.73</v>
      </c>
    </row>
    <row r="87" ht="19.35" customHeight="1">
      <c r="A87" s="92" t="n"/>
      <c r="B87" s="100" t="n"/>
      <c r="C87" s="94" t="inlineStr">
        <is>
          <t>ЗТ</t>
        </is>
      </c>
      <c r="D87" s="266" t="n"/>
      <c r="E87" s="267" t="n"/>
      <c r="F87" s="101" t="inlineStr">
        <is>
          <t>чел.-ч</t>
        </is>
      </c>
      <c r="G87" s="271" t="n">
        <v>12.3</v>
      </c>
      <c r="H87" s="268" t="n">
        <v>1.2</v>
      </c>
      <c r="I87" s="272" t="n">
        <v>9.0036</v>
      </c>
      <c r="J87" s="96" t="n"/>
      <c r="K87" s="96" t="n"/>
      <c r="L87" s="96" t="n"/>
      <c r="M87" s="96" t="n"/>
      <c r="N87" s="96" t="n"/>
    </row>
    <row r="88" ht="19.35" customHeight="1">
      <c r="A88" s="92" t="n"/>
      <c r="B88" s="100" t="n"/>
      <c r="C88" s="94" t="inlineStr">
        <is>
          <t>Итого по расценке</t>
        </is>
      </c>
      <c r="D88" s="266" t="n"/>
      <c r="E88" s="267" t="n"/>
      <c r="F88" s="95" t="n"/>
      <c r="G88" s="103" t="n"/>
      <c r="H88" s="103" t="n"/>
      <c r="I88" s="96" t="n"/>
      <c r="J88" s="97" t="n">
        <v>115.62</v>
      </c>
      <c r="K88" s="96" t="n"/>
      <c r="L88" s="97" t="n">
        <v>84.63</v>
      </c>
      <c r="M88" s="96" t="n"/>
      <c r="N88" s="104" t="n"/>
    </row>
    <row r="89" ht="19.35" customHeight="1">
      <c r="A89" s="92" t="n"/>
      <c r="B89" s="105" t="n"/>
      <c r="C89" s="94" t="inlineStr">
        <is>
          <t>ФОТ</t>
        </is>
      </c>
      <c r="D89" s="266" t="n"/>
      <c r="E89" s="267" t="n"/>
      <c r="F89" s="95" t="n"/>
      <c r="G89" s="103" t="n"/>
      <c r="H89" s="103" t="n"/>
      <c r="I89" s="96" t="n"/>
      <c r="J89" s="96" t="n"/>
      <c r="K89" s="96" t="n"/>
      <c r="L89" s="97" t="n">
        <v>84.63</v>
      </c>
      <c r="M89" s="96" t="n"/>
      <c r="N89" s="99" t="n">
        <v>6030.73</v>
      </c>
    </row>
    <row r="90" ht="42" customHeight="1">
      <c r="A90" s="92" t="n"/>
      <c r="B90" s="106" t="inlineStr">
        <is>
          <t>Пр/812-001.4-1</t>
        </is>
      </c>
      <c r="C90" s="94" t="inlineStr">
        <is>
          <t>НР Земляные работы по другим видам работ (подготовительным, сопутствующим, укрепительным)</t>
        </is>
      </c>
      <c r="D90" s="266" t="n"/>
      <c r="E90" s="267" t="n"/>
      <c r="F90" s="101" t="inlineStr">
        <is>
          <t>%</t>
        </is>
      </c>
      <c r="G90" s="107" t="n">
        <v>89</v>
      </c>
      <c r="H90" s="108" t="n"/>
      <c r="I90" s="107" t="n">
        <v>89</v>
      </c>
      <c r="J90" s="96" t="n"/>
      <c r="K90" s="96" t="n"/>
      <c r="L90" s="97" t="n">
        <v>75.31999999999999</v>
      </c>
      <c r="M90" s="96" t="n"/>
      <c r="N90" s="109" t="n">
        <v>5367.35</v>
      </c>
    </row>
    <row r="91" ht="42" customHeight="1">
      <c r="A91" s="92" t="n"/>
      <c r="B91" s="106" t="inlineStr">
        <is>
          <t>Пр/774-001.4</t>
        </is>
      </c>
      <c r="C91" s="94" t="inlineStr">
        <is>
          <t>СП Земляные работы по другим видам работ (подготовительным, сопутствующим, укрепительным)</t>
        </is>
      </c>
      <c r="D91" s="266" t="n"/>
      <c r="E91" s="267" t="n"/>
      <c r="F91" s="101" t="inlineStr">
        <is>
          <t>%</t>
        </is>
      </c>
      <c r="G91" s="107" t="n">
        <v>41</v>
      </c>
      <c r="H91" s="108" t="n"/>
      <c r="I91" s="107" t="n">
        <v>41</v>
      </c>
      <c r="J91" s="96" t="n"/>
      <c r="K91" s="96" t="n"/>
      <c r="L91" s="97" t="n">
        <v>34.7</v>
      </c>
      <c r="M91" s="96" t="n"/>
      <c r="N91" s="99" t="n">
        <v>2472.6</v>
      </c>
    </row>
    <row r="92" ht="19.35" customHeight="1">
      <c r="A92" s="92" t="n"/>
      <c r="B92" s="105" t="n"/>
      <c r="C92" s="84" t="inlineStr">
        <is>
          <t>Всего по позиции</t>
        </is>
      </c>
      <c r="D92" s="266" t="n"/>
      <c r="E92" s="267" t="n"/>
      <c r="F92" s="96" t="n"/>
      <c r="G92" s="103" t="n"/>
      <c r="H92" s="103" t="n"/>
      <c r="I92" s="110" t="n"/>
      <c r="J92" s="110" t="n"/>
      <c r="K92" s="110" t="n"/>
      <c r="L92" s="112" t="n">
        <v>194.65</v>
      </c>
      <c r="M92" s="110" t="n"/>
      <c r="N92" s="90" t="n"/>
    </row>
    <row r="93" ht="55.35" customHeight="1">
      <c r="A93" s="84" t="inlineStr">
        <is>
          <t>7</t>
        </is>
      </c>
      <c r="B93" s="87" t="inlineStr">
        <is>
          <t>ФЕР01-02-099-11</t>
        </is>
      </c>
      <c r="C93" s="88" t="inlineStr">
        <is>
          <t>Валка деревьев твердых пород и лиственницы с корня, диаметр стволов: до 32 см</t>
        </is>
      </c>
      <c r="D93" s="266" t="n"/>
      <c r="E93" s="267" t="n"/>
      <c r="F93" s="89" t="inlineStr">
        <is>
          <t>100 шт</t>
        </is>
      </c>
      <c r="G93" s="90" t="n">
        <v>0.21</v>
      </c>
      <c r="H93" s="91" t="n">
        <v>1</v>
      </c>
      <c r="I93" s="112" t="n">
        <v>0.21</v>
      </c>
      <c r="J93" s="90" t="n"/>
      <c r="K93" s="90" t="n"/>
      <c r="L93" s="90" t="n"/>
      <c r="M93" s="90" t="n"/>
      <c r="N93" s="90" t="n"/>
    </row>
    <row r="94" ht="19.35" customHeight="1">
      <c r="A94" s="92" t="n"/>
      <c r="B94" s="93" t="inlineStr">
        <is>
          <t>1</t>
        </is>
      </c>
      <c r="C94" s="94" t="inlineStr">
        <is>
          <t>ОТ</t>
        </is>
      </c>
      <c r="D94" s="266" t="n"/>
      <c r="E94" s="267" t="n"/>
      <c r="F94" s="95" t="n"/>
      <c r="G94" s="95" t="n"/>
      <c r="H94" s="95" t="n"/>
      <c r="I94" s="96" t="n"/>
      <c r="J94" s="97" t="n">
        <v>154.16</v>
      </c>
      <c r="K94" s="268" t="n">
        <v>1.2</v>
      </c>
      <c r="L94" s="97" t="n">
        <v>38.85</v>
      </c>
      <c r="M94" s="97" t="n">
        <v>71.26000000000001</v>
      </c>
      <c r="N94" s="99" t="n">
        <v>2768.45</v>
      </c>
    </row>
    <row r="95" ht="19.35" customHeight="1">
      <c r="A95" s="92" t="n"/>
      <c r="B95" s="100" t="n"/>
      <c r="C95" s="94" t="inlineStr">
        <is>
          <t>ЗТ</t>
        </is>
      </c>
      <c r="D95" s="266" t="n"/>
      <c r="E95" s="267" t="n"/>
      <c r="F95" s="101" t="inlineStr">
        <is>
          <t>чел.-ч</t>
        </is>
      </c>
      <c r="G95" s="271" t="n">
        <v>16.4</v>
      </c>
      <c r="H95" s="268" t="n">
        <v>1.2</v>
      </c>
      <c r="I95" s="272" t="n">
        <v>4.1328</v>
      </c>
      <c r="J95" s="96" t="n"/>
      <c r="K95" s="96" t="n"/>
      <c r="L95" s="96" t="n"/>
      <c r="M95" s="96" t="n"/>
      <c r="N95" s="96" t="n"/>
    </row>
    <row r="96" ht="19.35" customHeight="1">
      <c r="A96" s="92" t="n"/>
      <c r="B96" s="100" t="n"/>
      <c r="C96" s="94" t="inlineStr">
        <is>
          <t>Итого по расценке</t>
        </is>
      </c>
      <c r="D96" s="266" t="n"/>
      <c r="E96" s="267" t="n"/>
      <c r="F96" s="95" t="n"/>
      <c r="G96" s="103" t="n"/>
      <c r="H96" s="103" t="n"/>
      <c r="I96" s="96" t="n"/>
      <c r="J96" s="97" t="n">
        <v>154.16</v>
      </c>
      <c r="K96" s="96" t="n"/>
      <c r="L96" s="97" t="n">
        <v>38.85</v>
      </c>
      <c r="M96" s="96" t="n"/>
      <c r="N96" s="104" t="n"/>
    </row>
    <row r="97" ht="19.35" customHeight="1">
      <c r="A97" s="92" t="n"/>
      <c r="B97" s="105" t="n"/>
      <c r="C97" s="94" t="inlineStr">
        <is>
          <t>ФОТ</t>
        </is>
      </c>
      <c r="D97" s="266" t="n"/>
      <c r="E97" s="267" t="n"/>
      <c r="F97" s="95" t="n"/>
      <c r="G97" s="103" t="n"/>
      <c r="H97" s="103" t="n"/>
      <c r="I97" s="96" t="n"/>
      <c r="J97" s="96" t="n"/>
      <c r="K97" s="96" t="n"/>
      <c r="L97" s="97" t="n">
        <v>38.85</v>
      </c>
      <c r="M97" s="96" t="n"/>
      <c r="N97" s="99" t="n">
        <v>2768.45</v>
      </c>
    </row>
    <row r="98" ht="42" customHeight="1">
      <c r="A98" s="92" t="n"/>
      <c r="B98" s="106" t="inlineStr">
        <is>
          <t>Пр/812-001.4-1</t>
        </is>
      </c>
      <c r="C98" s="94" t="inlineStr">
        <is>
          <t>НР Земляные работы по другим видам работ (подготовительным, сопутствующим, укрепительным)</t>
        </is>
      </c>
      <c r="D98" s="266" t="n"/>
      <c r="E98" s="267" t="n"/>
      <c r="F98" s="101" t="inlineStr">
        <is>
          <t>%</t>
        </is>
      </c>
      <c r="G98" s="107" t="n">
        <v>89</v>
      </c>
      <c r="H98" s="108" t="n"/>
      <c r="I98" s="107" t="n">
        <v>89</v>
      </c>
      <c r="J98" s="96" t="n"/>
      <c r="K98" s="96" t="n"/>
      <c r="L98" s="97" t="n">
        <v>34.58</v>
      </c>
      <c r="M98" s="96" t="n"/>
      <c r="N98" s="109" t="n">
        <v>2463.92</v>
      </c>
    </row>
    <row r="99" ht="42" customHeight="1">
      <c r="A99" s="92" t="n"/>
      <c r="B99" s="106" t="inlineStr">
        <is>
          <t>Пр/774-001.4</t>
        </is>
      </c>
      <c r="C99" s="94" t="inlineStr">
        <is>
          <t>СП Земляные работы по другим видам работ (подготовительным, сопутствующим, укрепительным)</t>
        </is>
      </c>
      <c r="D99" s="266" t="n"/>
      <c r="E99" s="267" t="n"/>
      <c r="F99" s="101" t="inlineStr">
        <is>
          <t>%</t>
        </is>
      </c>
      <c r="G99" s="107" t="n">
        <v>41</v>
      </c>
      <c r="H99" s="108" t="n"/>
      <c r="I99" s="107" t="n">
        <v>41</v>
      </c>
      <c r="J99" s="96" t="n"/>
      <c r="K99" s="96" t="n"/>
      <c r="L99" s="97" t="n">
        <v>15.93</v>
      </c>
      <c r="M99" s="96" t="n"/>
      <c r="N99" s="99" t="n">
        <v>1135.06</v>
      </c>
    </row>
    <row r="100" ht="19.35" customHeight="1">
      <c r="A100" s="92" t="n"/>
      <c r="B100" s="105" t="n"/>
      <c r="C100" s="84" t="inlineStr">
        <is>
          <t>Всего по позиции</t>
        </is>
      </c>
      <c r="D100" s="266" t="n"/>
      <c r="E100" s="267" t="n"/>
      <c r="F100" s="96" t="n"/>
      <c r="G100" s="103" t="n"/>
      <c r="H100" s="103" t="n"/>
      <c r="I100" s="110" t="n"/>
      <c r="J100" s="110" t="n"/>
      <c r="K100" s="110" t="n"/>
      <c r="L100" s="112" t="n">
        <v>89.36</v>
      </c>
      <c r="M100" s="110" t="n"/>
      <c r="N100" s="90" t="n"/>
    </row>
    <row r="101" ht="68.65000000000001" customHeight="1">
      <c r="A101" s="84" t="inlineStr">
        <is>
          <t>8</t>
        </is>
      </c>
      <c r="B101" s="87" t="inlineStr">
        <is>
          <t>ФЕР01-02-100-01</t>
        </is>
      </c>
      <c r="C101" s="88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6" t="n"/>
      <c r="E101" s="267" t="n"/>
      <c r="F101" s="89" t="inlineStr">
        <is>
          <t>100 шт</t>
        </is>
      </c>
      <c r="G101" s="90" t="n">
        <v>2.8</v>
      </c>
      <c r="H101" s="91" t="n">
        <v>1</v>
      </c>
      <c r="I101" s="273" t="n">
        <v>2.8</v>
      </c>
      <c r="J101" s="90" t="n"/>
      <c r="K101" s="90" t="n"/>
      <c r="L101" s="90" t="n"/>
      <c r="M101" s="90" t="n"/>
      <c r="N101" s="90" t="n"/>
    </row>
    <row r="102" ht="19.35" customHeight="1">
      <c r="A102" s="92" t="n"/>
      <c r="B102" s="93" t="inlineStr">
        <is>
          <t>1</t>
        </is>
      </c>
      <c r="C102" s="94" t="inlineStr">
        <is>
          <t>ОТ</t>
        </is>
      </c>
      <c r="D102" s="266" t="n"/>
      <c r="E102" s="267" t="n"/>
      <c r="F102" s="95" t="n"/>
      <c r="G102" s="95" t="n"/>
      <c r="H102" s="95" t="n"/>
      <c r="I102" s="96" t="n"/>
      <c r="J102" s="97" t="n">
        <v>115.44</v>
      </c>
      <c r="K102" s="268" t="n">
        <v>1.2</v>
      </c>
      <c r="L102" s="97" t="n">
        <v>387.88</v>
      </c>
      <c r="M102" s="97" t="n">
        <v>71.26000000000001</v>
      </c>
      <c r="N102" s="99" t="n">
        <v>27640.33</v>
      </c>
    </row>
    <row r="103" ht="19.35" customHeight="1">
      <c r="A103" s="92" t="n"/>
      <c r="B103" s="93" t="inlineStr">
        <is>
          <t>2</t>
        </is>
      </c>
      <c r="C103" s="94" t="inlineStr">
        <is>
          <t>ЭМ</t>
        </is>
      </c>
      <c r="D103" s="266" t="n"/>
      <c r="E103" s="267" t="n"/>
      <c r="F103" s="95" t="n"/>
      <c r="G103" s="95" t="n"/>
      <c r="H103" s="95" t="n"/>
      <c r="I103" s="96" t="n"/>
      <c r="J103" s="97" t="n">
        <v>655.4299999999999</v>
      </c>
      <c r="K103" s="268" t="n">
        <v>1.2</v>
      </c>
      <c r="L103" s="99" t="n">
        <v>2202.24</v>
      </c>
      <c r="M103" s="96" t="n"/>
      <c r="N103" s="96" t="n"/>
    </row>
    <row r="104" ht="19.35" customHeight="1">
      <c r="A104" s="92" t="n"/>
      <c r="B104" s="93" t="inlineStr">
        <is>
          <t>3</t>
        </is>
      </c>
      <c r="C104" s="94" t="inlineStr">
        <is>
          <t>в т.ч. ОТм</t>
        </is>
      </c>
      <c r="D104" s="266" t="n"/>
      <c r="E104" s="267" t="n"/>
      <c r="F104" s="95" t="n"/>
      <c r="G104" s="95" t="n"/>
      <c r="H104" s="95" t="n"/>
      <c r="I104" s="96" t="n"/>
      <c r="J104" s="97" t="n">
        <v>114.62</v>
      </c>
      <c r="K104" s="268" t="n">
        <v>1.2</v>
      </c>
      <c r="L104" s="97" t="n">
        <v>385.12</v>
      </c>
      <c r="M104" s="97" t="n">
        <v>71.26000000000001</v>
      </c>
      <c r="N104" s="99" t="n">
        <v>27443.65</v>
      </c>
    </row>
    <row r="105" ht="19.35" customHeight="1">
      <c r="A105" s="92" t="n"/>
      <c r="B105" s="100" t="n"/>
      <c r="C105" s="94" t="inlineStr">
        <is>
          <t>ЗТ</t>
        </is>
      </c>
      <c r="D105" s="266" t="n"/>
      <c r="E105" s="267" t="n"/>
      <c r="F105" s="101" t="inlineStr">
        <is>
          <t>чел.-ч</t>
        </is>
      </c>
      <c r="G105" s="271" t="n">
        <v>14.8</v>
      </c>
      <c r="H105" s="268" t="n">
        <v>1.2</v>
      </c>
      <c r="I105" s="269" t="n">
        <v>49.728</v>
      </c>
      <c r="J105" s="96" t="n"/>
      <c r="K105" s="96" t="n"/>
      <c r="L105" s="96" t="n"/>
      <c r="M105" s="96" t="n"/>
      <c r="N105" s="96" t="n"/>
    </row>
    <row r="106" ht="19.35" customHeight="1">
      <c r="A106" s="92" t="n"/>
      <c r="B106" s="100" t="n"/>
      <c r="C106" s="94" t="inlineStr">
        <is>
          <t>ЗТм</t>
        </is>
      </c>
      <c r="D106" s="266" t="n"/>
      <c r="E106" s="267" t="n"/>
      <c r="F106" s="101" t="inlineStr">
        <is>
          <t>чел.-ч</t>
        </is>
      </c>
      <c r="G106" s="97" t="n">
        <v>8.49</v>
      </c>
      <c r="H106" s="268" t="n">
        <v>1.2</v>
      </c>
      <c r="I106" s="272" t="n">
        <v>28.5264</v>
      </c>
      <c r="J106" s="96" t="n"/>
      <c r="K106" s="96" t="n"/>
      <c r="L106" s="96" t="n"/>
      <c r="M106" s="96" t="n"/>
      <c r="N106" s="96" t="n"/>
    </row>
    <row r="107" ht="19.35" customHeight="1">
      <c r="A107" s="92" t="n"/>
      <c r="B107" s="100" t="n"/>
      <c r="C107" s="94" t="inlineStr">
        <is>
          <t>Итого по расценке</t>
        </is>
      </c>
      <c r="D107" s="266" t="n"/>
      <c r="E107" s="267" t="n"/>
      <c r="F107" s="95" t="n"/>
      <c r="G107" s="103" t="n"/>
      <c r="H107" s="103" t="n"/>
      <c r="I107" s="96" t="n"/>
      <c r="J107" s="97" t="n">
        <v>770.87</v>
      </c>
      <c r="K107" s="96" t="n"/>
      <c r="L107" s="99" t="n">
        <v>2590.12</v>
      </c>
      <c r="M107" s="96" t="n"/>
      <c r="N107" s="104" t="n"/>
    </row>
    <row r="108" ht="19.35" customHeight="1">
      <c r="A108" s="92" t="n"/>
      <c r="B108" s="105" t="n"/>
      <c r="C108" s="94" t="inlineStr">
        <is>
          <t>ФОТ</t>
        </is>
      </c>
      <c r="D108" s="266" t="n"/>
      <c r="E108" s="267" t="n"/>
      <c r="F108" s="95" t="n"/>
      <c r="G108" s="103" t="n"/>
      <c r="H108" s="103" t="n"/>
      <c r="I108" s="96" t="n"/>
      <c r="J108" s="96" t="n"/>
      <c r="K108" s="96" t="n"/>
      <c r="L108" s="97" t="n">
        <v>773</v>
      </c>
      <c r="M108" s="96" t="n"/>
      <c r="N108" s="99" t="n">
        <v>55083.98</v>
      </c>
    </row>
    <row r="109" ht="42" customHeight="1">
      <c r="A109" s="92" t="n"/>
      <c r="B109" s="106" t="inlineStr">
        <is>
          <t>Пр/812-001.4-1</t>
        </is>
      </c>
      <c r="C109" s="94" t="inlineStr">
        <is>
          <t>НР Земляные работы по другим видам работ (подготовительным, сопутствующим, укрепительным)</t>
        </is>
      </c>
      <c r="D109" s="266" t="n"/>
      <c r="E109" s="267" t="n"/>
      <c r="F109" s="101" t="inlineStr">
        <is>
          <t>%</t>
        </is>
      </c>
      <c r="G109" s="107" t="n">
        <v>89</v>
      </c>
      <c r="H109" s="108" t="n"/>
      <c r="I109" s="107" t="n">
        <v>89</v>
      </c>
      <c r="J109" s="96" t="n"/>
      <c r="K109" s="96" t="n"/>
      <c r="L109" s="97" t="n">
        <v>687.97</v>
      </c>
      <c r="M109" s="96" t="n"/>
      <c r="N109" s="109" t="n">
        <v>49024.74</v>
      </c>
    </row>
    <row r="110" ht="42" customHeight="1">
      <c r="A110" s="92" t="n"/>
      <c r="B110" s="106" t="inlineStr">
        <is>
          <t>Пр/774-001.4</t>
        </is>
      </c>
      <c r="C110" s="94" t="inlineStr">
        <is>
          <t>СП Земляные работы по другим видам работ (подготовительным, сопутствующим, укрепительным)</t>
        </is>
      </c>
      <c r="D110" s="266" t="n"/>
      <c r="E110" s="267" t="n"/>
      <c r="F110" s="101" t="inlineStr">
        <is>
          <t>%</t>
        </is>
      </c>
      <c r="G110" s="107" t="n">
        <v>41</v>
      </c>
      <c r="H110" s="108" t="n"/>
      <c r="I110" s="107" t="n">
        <v>41</v>
      </c>
      <c r="J110" s="96" t="n"/>
      <c r="K110" s="96" t="n"/>
      <c r="L110" s="97" t="n">
        <v>316.93</v>
      </c>
      <c r="M110" s="96" t="n"/>
      <c r="N110" s="99" t="n">
        <v>22584.43</v>
      </c>
    </row>
    <row r="111" ht="19.35" customHeight="1">
      <c r="A111" s="92" t="n"/>
      <c r="B111" s="105" t="n"/>
      <c r="C111" s="84" t="inlineStr">
        <is>
          <t>Всего по позиции</t>
        </is>
      </c>
      <c r="D111" s="266" t="n"/>
      <c r="E111" s="267" t="n"/>
      <c r="F111" s="96" t="n"/>
      <c r="G111" s="103" t="n"/>
      <c r="H111" s="103" t="n"/>
      <c r="I111" s="110" t="n"/>
      <c r="J111" s="110" t="n"/>
      <c r="K111" s="110" t="n"/>
      <c r="L111" s="111" t="n">
        <v>3595.02</v>
      </c>
      <c r="M111" s="110" t="n"/>
      <c r="N111" s="90" t="n"/>
    </row>
    <row r="112" ht="55.35" customHeight="1">
      <c r="A112" s="84" t="inlineStr">
        <is>
          <t>9</t>
        </is>
      </c>
      <c r="B112" s="87" t="inlineStr">
        <is>
          <t>ФЕР01-02-100-07</t>
        </is>
      </c>
      <c r="C112" s="88" t="inlineStr">
        <is>
          <t>При трелевке на каждые последующие 100 м добавлять: к расценке 01-02-100-01</t>
        </is>
      </c>
      <c r="D112" s="266" t="n"/>
      <c r="E112" s="267" t="n"/>
      <c r="F112" s="89" t="inlineStr">
        <is>
          <t>100 шт</t>
        </is>
      </c>
      <c r="G112" s="90" t="n">
        <v>2.8</v>
      </c>
      <c r="H112" s="91" t="n">
        <v>1</v>
      </c>
      <c r="I112" s="273" t="n">
        <v>2.8</v>
      </c>
      <c r="J112" s="90" t="n"/>
      <c r="K112" s="90" t="n"/>
      <c r="L112" s="90" t="n"/>
      <c r="M112" s="90" t="n"/>
      <c r="N112" s="90" t="n"/>
    </row>
    <row r="113" ht="19.35" customHeight="1">
      <c r="A113" s="92" t="n"/>
      <c r="B113" s="93" t="inlineStr">
        <is>
          <t>1</t>
        </is>
      </c>
      <c r="C113" s="94" t="inlineStr">
        <is>
          <t>ОТ</t>
        </is>
      </c>
      <c r="D113" s="266" t="n"/>
      <c r="E113" s="267" t="n"/>
      <c r="F113" s="95" t="n"/>
      <c r="G113" s="95" t="n"/>
      <c r="H113" s="95" t="n"/>
      <c r="I113" s="96" t="n"/>
      <c r="J113" s="97" t="n">
        <v>28.94</v>
      </c>
      <c r="K113" s="268" t="n">
        <v>1.2</v>
      </c>
      <c r="L113" s="97" t="n">
        <v>97.23999999999999</v>
      </c>
      <c r="M113" s="97" t="n">
        <v>71.26000000000001</v>
      </c>
      <c r="N113" s="99" t="n">
        <v>6929.32</v>
      </c>
    </row>
    <row r="114" ht="19.35" customHeight="1">
      <c r="A114" s="92" t="n"/>
      <c r="B114" s="93" t="inlineStr">
        <is>
          <t>2</t>
        </is>
      </c>
      <c r="C114" s="94" t="inlineStr">
        <is>
          <t>ЭМ</t>
        </is>
      </c>
      <c r="D114" s="266" t="n"/>
      <c r="E114" s="267" t="n"/>
      <c r="F114" s="95" t="n"/>
      <c r="G114" s="95" t="n"/>
      <c r="H114" s="95" t="n"/>
      <c r="I114" s="96" t="n"/>
      <c r="J114" s="97" t="n">
        <v>163.66</v>
      </c>
      <c r="K114" s="268" t="n">
        <v>1.2</v>
      </c>
      <c r="L114" s="97" t="n">
        <v>549.9</v>
      </c>
      <c r="M114" s="96" t="n"/>
      <c r="N114" s="96" t="n"/>
    </row>
    <row r="115" ht="19.35" customHeight="1">
      <c r="A115" s="92" t="n"/>
      <c r="B115" s="93" t="inlineStr">
        <is>
          <t>3</t>
        </is>
      </c>
      <c r="C115" s="94" t="inlineStr">
        <is>
          <t>в т.ч. ОТм</t>
        </is>
      </c>
      <c r="D115" s="266" t="n"/>
      <c r="E115" s="267" t="n"/>
      <c r="F115" s="95" t="n"/>
      <c r="G115" s="95" t="n"/>
      <c r="H115" s="95" t="n"/>
      <c r="I115" s="96" t="n"/>
      <c r="J115" s="97" t="n">
        <v>28.62</v>
      </c>
      <c r="K115" s="268" t="n">
        <v>1.2</v>
      </c>
      <c r="L115" s="97" t="n">
        <v>96.16</v>
      </c>
      <c r="M115" s="97" t="n">
        <v>71.26000000000001</v>
      </c>
      <c r="N115" s="99" t="n">
        <v>6852.36</v>
      </c>
    </row>
    <row r="116" ht="19.35" customHeight="1">
      <c r="A116" s="92" t="n"/>
      <c r="B116" s="100" t="n"/>
      <c r="C116" s="94" t="inlineStr">
        <is>
          <t>ЗТ</t>
        </is>
      </c>
      <c r="D116" s="266" t="n"/>
      <c r="E116" s="267" t="n"/>
      <c r="F116" s="101" t="inlineStr">
        <is>
          <t>чел.-ч</t>
        </is>
      </c>
      <c r="G116" s="97" t="n">
        <v>3.71</v>
      </c>
      <c r="H116" s="268" t="n">
        <v>1.2</v>
      </c>
      <c r="I116" s="272" t="n">
        <v>12.4656</v>
      </c>
      <c r="J116" s="96" t="n"/>
      <c r="K116" s="96" t="n"/>
      <c r="L116" s="96" t="n"/>
      <c r="M116" s="96" t="n"/>
      <c r="N116" s="96" t="n"/>
    </row>
    <row r="117" ht="19.35" customHeight="1">
      <c r="A117" s="92" t="n"/>
      <c r="B117" s="100" t="n"/>
      <c r="C117" s="94" t="inlineStr">
        <is>
          <t>ЗТм</t>
        </is>
      </c>
      <c r="D117" s="266" t="n"/>
      <c r="E117" s="267" t="n"/>
      <c r="F117" s="101" t="inlineStr">
        <is>
          <t>чел.-ч</t>
        </is>
      </c>
      <c r="G117" s="97" t="n">
        <v>2.12</v>
      </c>
      <c r="H117" s="268" t="n">
        <v>1.2</v>
      </c>
      <c r="I117" s="272" t="n">
        <v>7.1232</v>
      </c>
      <c r="J117" s="96" t="n"/>
      <c r="K117" s="96" t="n"/>
      <c r="L117" s="96" t="n"/>
      <c r="M117" s="96" t="n"/>
      <c r="N117" s="96" t="n"/>
    </row>
    <row r="118" ht="19.35" customHeight="1">
      <c r="A118" s="92" t="n"/>
      <c r="B118" s="100" t="n"/>
      <c r="C118" s="94" t="inlineStr">
        <is>
          <t>Итого по расценке</t>
        </is>
      </c>
      <c r="D118" s="266" t="n"/>
      <c r="E118" s="267" t="n"/>
      <c r="F118" s="95" t="n"/>
      <c r="G118" s="103" t="n"/>
      <c r="H118" s="103" t="n"/>
      <c r="I118" s="96" t="n"/>
      <c r="J118" s="97" t="n">
        <v>192.6</v>
      </c>
      <c r="K118" s="96" t="n"/>
      <c r="L118" s="97" t="n">
        <v>647.14</v>
      </c>
      <c r="M118" s="96" t="n"/>
      <c r="N118" s="104" t="n"/>
    </row>
    <row r="119" ht="19.35" customHeight="1">
      <c r="A119" s="92" t="n"/>
      <c r="B119" s="105" t="n"/>
      <c r="C119" s="94" t="inlineStr">
        <is>
          <t>ФОТ</t>
        </is>
      </c>
      <c r="D119" s="266" t="n"/>
      <c r="E119" s="267" t="n"/>
      <c r="F119" s="95" t="n"/>
      <c r="G119" s="103" t="n"/>
      <c r="H119" s="103" t="n"/>
      <c r="I119" s="96" t="n"/>
      <c r="J119" s="96" t="n"/>
      <c r="K119" s="96" t="n"/>
      <c r="L119" s="97" t="n">
        <v>193.4</v>
      </c>
      <c r="M119" s="96" t="n"/>
      <c r="N119" s="99" t="n">
        <v>13781.68</v>
      </c>
    </row>
    <row r="120" ht="42" customHeight="1">
      <c r="A120" s="92" t="n"/>
      <c r="B120" s="106" t="inlineStr">
        <is>
          <t>Пр/812-001.4-1</t>
        </is>
      </c>
      <c r="C120" s="94" t="inlineStr">
        <is>
          <t>НР Земляные работы по другим видам работ (подготовительным, сопутствующим, укрепительным)</t>
        </is>
      </c>
      <c r="D120" s="266" t="n"/>
      <c r="E120" s="267" t="n"/>
      <c r="F120" s="101" t="inlineStr">
        <is>
          <t>%</t>
        </is>
      </c>
      <c r="G120" s="107" t="n">
        <v>89</v>
      </c>
      <c r="H120" s="108" t="n"/>
      <c r="I120" s="107" t="n">
        <v>89</v>
      </c>
      <c r="J120" s="96" t="n"/>
      <c r="K120" s="96" t="n"/>
      <c r="L120" s="97" t="n">
        <v>172.13</v>
      </c>
      <c r="M120" s="96" t="n"/>
      <c r="N120" s="109" t="n">
        <v>12265.7</v>
      </c>
    </row>
    <row r="121" ht="42" customHeight="1">
      <c r="A121" s="92" t="n"/>
      <c r="B121" s="106" t="inlineStr">
        <is>
          <t>Пр/774-001.4</t>
        </is>
      </c>
      <c r="C121" s="94" t="inlineStr">
        <is>
          <t>СП Земляные работы по другим видам работ (подготовительным, сопутствующим, укрепительным)</t>
        </is>
      </c>
      <c r="D121" s="266" t="n"/>
      <c r="E121" s="267" t="n"/>
      <c r="F121" s="101" t="inlineStr">
        <is>
          <t>%</t>
        </is>
      </c>
      <c r="G121" s="107" t="n">
        <v>41</v>
      </c>
      <c r="H121" s="108" t="n"/>
      <c r="I121" s="107" t="n">
        <v>41</v>
      </c>
      <c r="J121" s="96" t="n"/>
      <c r="K121" s="96" t="n"/>
      <c r="L121" s="97" t="n">
        <v>79.29000000000001</v>
      </c>
      <c r="M121" s="96" t="n"/>
      <c r="N121" s="99" t="n">
        <v>5650.49</v>
      </c>
    </row>
    <row r="122" ht="19.35" customHeight="1">
      <c r="A122" s="92" t="n"/>
      <c r="B122" s="105" t="n"/>
      <c r="C122" s="84" t="inlineStr">
        <is>
          <t>Всего по позиции</t>
        </is>
      </c>
      <c r="D122" s="266" t="n"/>
      <c r="E122" s="267" t="n"/>
      <c r="F122" s="96" t="n"/>
      <c r="G122" s="103" t="n"/>
      <c r="H122" s="103" t="n"/>
      <c r="I122" s="110" t="n"/>
      <c r="J122" s="110" t="n"/>
      <c r="K122" s="110" t="n"/>
      <c r="L122" s="112" t="n">
        <v>898.5599999999999</v>
      </c>
      <c r="M122" s="110" t="n"/>
      <c r="N122" s="90" t="n"/>
    </row>
    <row r="123" ht="68.65000000000001" customHeight="1">
      <c r="A123" s="84" t="inlineStr">
        <is>
          <t>10</t>
        </is>
      </c>
      <c r="B123" s="87" t="inlineStr">
        <is>
          <t>ФЕР01-02-100-02</t>
        </is>
      </c>
      <c r="C123" s="88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6" t="n"/>
      <c r="E123" s="267" t="n"/>
      <c r="F123" s="89" t="inlineStr">
        <is>
          <t>100 шт</t>
        </is>
      </c>
      <c r="G123" s="90" t="n">
        <v>1.22</v>
      </c>
      <c r="H123" s="91" t="n">
        <v>1</v>
      </c>
      <c r="I123" s="112" t="n">
        <v>1.22</v>
      </c>
      <c r="J123" s="90" t="n"/>
      <c r="K123" s="90" t="n"/>
      <c r="L123" s="90" t="n"/>
      <c r="M123" s="90" t="n"/>
      <c r="N123" s="90" t="n"/>
    </row>
    <row r="124" ht="19.35" customHeight="1">
      <c r="A124" s="92" t="n"/>
      <c r="B124" s="93" t="inlineStr">
        <is>
          <t>1</t>
        </is>
      </c>
      <c r="C124" s="94" t="inlineStr">
        <is>
          <t>ОТ</t>
        </is>
      </c>
      <c r="D124" s="266" t="n"/>
      <c r="E124" s="267" t="n"/>
      <c r="F124" s="95" t="n"/>
      <c r="G124" s="95" t="n"/>
      <c r="H124" s="95" t="n"/>
      <c r="I124" s="96" t="n"/>
      <c r="J124" s="97" t="n">
        <v>201.24</v>
      </c>
      <c r="K124" s="268" t="n">
        <v>1.2</v>
      </c>
      <c r="L124" s="97" t="n">
        <v>294.62</v>
      </c>
      <c r="M124" s="97" t="n">
        <v>71.26000000000001</v>
      </c>
      <c r="N124" s="99" t="n">
        <v>20994.62</v>
      </c>
    </row>
    <row r="125" ht="19.35" customHeight="1">
      <c r="A125" s="92" t="n"/>
      <c r="B125" s="93" t="inlineStr">
        <is>
          <t>2</t>
        </is>
      </c>
      <c r="C125" s="94" t="inlineStr">
        <is>
          <t>ЭМ</t>
        </is>
      </c>
      <c r="D125" s="266" t="n"/>
      <c r="E125" s="267" t="n"/>
      <c r="F125" s="95" t="n"/>
      <c r="G125" s="95" t="n"/>
      <c r="H125" s="95" t="n"/>
      <c r="I125" s="96" t="n"/>
      <c r="J125" s="99" t="n">
        <v>1142.56</v>
      </c>
      <c r="K125" s="268" t="n">
        <v>1.2</v>
      </c>
      <c r="L125" s="99" t="n">
        <v>1672.71</v>
      </c>
      <c r="M125" s="96" t="n"/>
      <c r="N125" s="96" t="n"/>
    </row>
    <row r="126" ht="19.35" customHeight="1">
      <c r="A126" s="92" t="n"/>
      <c r="B126" s="93" t="inlineStr">
        <is>
          <t>3</t>
        </is>
      </c>
      <c r="C126" s="94" t="inlineStr">
        <is>
          <t>в т.ч. ОТм</t>
        </is>
      </c>
      <c r="D126" s="266" t="n"/>
      <c r="E126" s="267" t="n"/>
      <c r="F126" s="95" t="n"/>
      <c r="G126" s="95" t="n"/>
      <c r="H126" s="95" t="n"/>
      <c r="I126" s="96" t="n"/>
      <c r="J126" s="97" t="n">
        <v>199.8</v>
      </c>
      <c r="K126" s="268" t="n">
        <v>1.2</v>
      </c>
      <c r="L126" s="97" t="n">
        <v>292.51</v>
      </c>
      <c r="M126" s="97" t="n">
        <v>71.26000000000001</v>
      </c>
      <c r="N126" s="99" t="n">
        <v>20844.26</v>
      </c>
    </row>
    <row r="127" ht="19.35" customHeight="1">
      <c r="A127" s="92" t="n"/>
      <c r="B127" s="100" t="n"/>
      <c r="C127" s="94" t="inlineStr">
        <is>
          <t>ЗТ</t>
        </is>
      </c>
      <c r="D127" s="266" t="n"/>
      <c r="E127" s="267" t="n"/>
      <c r="F127" s="101" t="inlineStr">
        <is>
          <t>чел.-ч</t>
        </is>
      </c>
      <c r="G127" s="271" t="n">
        <v>25.8</v>
      </c>
      <c r="H127" s="268" t="n">
        <v>1.2</v>
      </c>
      <c r="I127" s="272" t="n">
        <v>37.7712</v>
      </c>
      <c r="J127" s="96" t="n"/>
      <c r="K127" s="96" t="n"/>
      <c r="L127" s="96" t="n"/>
      <c r="M127" s="96" t="n"/>
      <c r="N127" s="96" t="n"/>
    </row>
    <row r="128" ht="19.35" customHeight="1">
      <c r="A128" s="92" t="n"/>
      <c r="B128" s="100" t="n"/>
      <c r="C128" s="94" t="inlineStr">
        <is>
          <t>ЗТм</t>
        </is>
      </c>
      <c r="D128" s="266" t="n"/>
      <c r="E128" s="267" t="n"/>
      <c r="F128" s="101" t="inlineStr">
        <is>
          <t>чел.-ч</t>
        </is>
      </c>
      <c r="G128" s="271" t="n">
        <v>14.8</v>
      </c>
      <c r="H128" s="268" t="n">
        <v>1.2</v>
      </c>
      <c r="I128" s="272" t="n">
        <v>21.6672</v>
      </c>
      <c r="J128" s="96" t="n"/>
      <c r="K128" s="96" t="n"/>
      <c r="L128" s="96" t="n"/>
      <c r="M128" s="96" t="n"/>
      <c r="N128" s="96" t="n"/>
    </row>
    <row r="129" ht="19.35" customHeight="1">
      <c r="A129" s="92" t="n"/>
      <c r="B129" s="100" t="n"/>
      <c r="C129" s="94" t="inlineStr">
        <is>
          <t>Итого по расценке</t>
        </is>
      </c>
      <c r="D129" s="266" t="n"/>
      <c r="E129" s="267" t="n"/>
      <c r="F129" s="95" t="n"/>
      <c r="G129" s="103" t="n"/>
      <c r="H129" s="103" t="n"/>
      <c r="I129" s="96" t="n"/>
      <c r="J129" s="99" t="n">
        <v>1343.8</v>
      </c>
      <c r="K129" s="96" t="n"/>
      <c r="L129" s="99" t="n">
        <v>1967.33</v>
      </c>
      <c r="M129" s="96" t="n"/>
      <c r="N129" s="104" t="n"/>
    </row>
    <row r="130" ht="19.35" customHeight="1">
      <c r="A130" s="92" t="n"/>
      <c r="B130" s="105" t="n"/>
      <c r="C130" s="94" t="inlineStr">
        <is>
          <t>ФОТ</t>
        </is>
      </c>
      <c r="D130" s="266" t="n"/>
      <c r="E130" s="267" t="n"/>
      <c r="F130" s="95" t="n"/>
      <c r="G130" s="103" t="n"/>
      <c r="H130" s="103" t="n"/>
      <c r="I130" s="96" t="n"/>
      <c r="J130" s="96" t="n"/>
      <c r="K130" s="96" t="n"/>
      <c r="L130" s="97" t="n">
        <v>587.13</v>
      </c>
      <c r="M130" s="96" t="n"/>
      <c r="N130" s="99" t="n">
        <v>41838.88</v>
      </c>
    </row>
    <row r="131" ht="42" customHeight="1">
      <c r="A131" s="92" t="n"/>
      <c r="B131" s="106" t="inlineStr">
        <is>
          <t>Пр/812-001.4-1</t>
        </is>
      </c>
      <c r="C131" s="94" t="inlineStr">
        <is>
          <t>НР Земляные работы по другим видам работ (подготовительным, сопутствующим, укрепительным)</t>
        </is>
      </c>
      <c r="D131" s="266" t="n"/>
      <c r="E131" s="267" t="n"/>
      <c r="F131" s="101" t="inlineStr">
        <is>
          <t>%</t>
        </is>
      </c>
      <c r="G131" s="107" t="n">
        <v>89</v>
      </c>
      <c r="H131" s="108" t="n"/>
      <c r="I131" s="107" t="n">
        <v>89</v>
      </c>
      <c r="J131" s="96" t="n"/>
      <c r="K131" s="96" t="n"/>
      <c r="L131" s="97" t="n">
        <v>522.55</v>
      </c>
      <c r="M131" s="96" t="n"/>
      <c r="N131" s="109" t="n">
        <v>37236.6</v>
      </c>
    </row>
    <row r="132" ht="42" customHeight="1">
      <c r="A132" s="92" t="n"/>
      <c r="B132" s="106" t="inlineStr">
        <is>
          <t>Пр/774-001.4</t>
        </is>
      </c>
      <c r="C132" s="94" t="inlineStr">
        <is>
          <t>СП Земляные работы по другим видам работ (подготовительным, сопутствующим, укрепительным)</t>
        </is>
      </c>
      <c r="D132" s="266" t="n"/>
      <c r="E132" s="267" t="n"/>
      <c r="F132" s="101" t="inlineStr">
        <is>
          <t>%</t>
        </is>
      </c>
      <c r="G132" s="107" t="n">
        <v>41</v>
      </c>
      <c r="H132" s="108" t="n"/>
      <c r="I132" s="107" t="n">
        <v>41</v>
      </c>
      <c r="J132" s="96" t="n"/>
      <c r="K132" s="96" t="n"/>
      <c r="L132" s="97" t="n">
        <v>240.72</v>
      </c>
      <c r="M132" s="96" t="n"/>
      <c r="N132" s="99" t="n">
        <v>17153.94</v>
      </c>
    </row>
    <row r="133" ht="19.35" customHeight="1">
      <c r="A133" s="92" t="n"/>
      <c r="B133" s="105" t="n"/>
      <c r="C133" s="84" t="inlineStr">
        <is>
          <t>Всего по позиции</t>
        </is>
      </c>
      <c r="D133" s="266" t="n"/>
      <c r="E133" s="267" t="n"/>
      <c r="F133" s="96" t="n"/>
      <c r="G133" s="103" t="n"/>
      <c r="H133" s="103" t="n"/>
      <c r="I133" s="110" t="n"/>
      <c r="J133" s="110" t="n"/>
      <c r="K133" s="110" t="n"/>
      <c r="L133" s="111" t="n">
        <v>2730.6</v>
      </c>
      <c r="M133" s="110" t="n"/>
      <c r="N133" s="90" t="n"/>
    </row>
    <row r="134" ht="55.35" customHeight="1">
      <c r="A134" s="84" t="inlineStr">
        <is>
          <t>11</t>
        </is>
      </c>
      <c r="B134" s="87" t="inlineStr">
        <is>
          <t>ФЕР01-02-100-08</t>
        </is>
      </c>
      <c r="C134" s="88" t="inlineStr">
        <is>
          <t>При трелевке на каждые последующие 100 м добавлять: к расценке 01-02-100-02</t>
        </is>
      </c>
      <c r="D134" s="266" t="n"/>
      <c r="E134" s="267" t="n"/>
      <c r="F134" s="89" t="inlineStr">
        <is>
          <t>100 шт</t>
        </is>
      </c>
      <c r="G134" s="90" t="n">
        <v>1.22</v>
      </c>
      <c r="H134" s="91" t="n">
        <v>1</v>
      </c>
      <c r="I134" s="112" t="n">
        <v>1.22</v>
      </c>
      <c r="J134" s="90" t="n"/>
      <c r="K134" s="90" t="n"/>
      <c r="L134" s="90" t="n"/>
      <c r="M134" s="90" t="n"/>
      <c r="N134" s="90" t="n"/>
    </row>
    <row r="135" ht="19.35" customHeight="1">
      <c r="A135" s="92" t="n"/>
      <c r="B135" s="93" t="inlineStr">
        <is>
          <t>1</t>
        </is>
      </c>
      <c r="C135" s="94" t="inlineStr">
        <is>
          <t>ОТ</t>
        </is>
      </c>
      <c r="D135" s="266" t="n"/>
      <c r="E135" s="267" t="n"/>
      <c r="F135" s="95" t="n"/>
      <c r="G135" s="95" t="n"/>
      <c r="H135" s="95" t="n"/>
      <c r="I135" s="96" t="n"/>
      <c r="J135" s="97" t="n">
        <v>58.34</v>
      </c>
      <c r="K135" s="268" t="n">
        <v>1.2</v>
      </c>
      <c r="L135" s="97" t="n">
        <v>85.41</v>
      </c>
      <c r="M135" s="97" t="n">
        <v>71.26000000000001</v>
      </c>
      <c r="N135" s="99" t="n">
        <v>6086.32</v>
      </c>
    </row>
    <row r="136" ht="19.35" customHeight="1">
      <c r="A136" s="92" t="n"/>
      <c r="B136" s="93" t="inlineStr">
        <is>
          <t>2</t>
        </is>
      </c>
      <c r="C136" s="94" t="inlineStr">
        <is>
          <t>ЭМ</t>
        </is>
      </c>
      <c r="D136" s="266" t="n"/>
      <c r="E136" s="267" t="n"/>
      <c r="F136" s="95" t="n"/>
      <c r="G136" s="95" t="n"/>
      <c r="H136" s="95" t="n"/>
      <c r="I136" s="96" t="n"/>
      <c r="J136" s="97" t="n">
        <v>330.42</v>
      </c>
      <c r="K136" s="268" t="n">
        <v>1.2</v>
      </c>
      <c r="L136" s="97" t="n">
        <v>483.73</v>
      </c>
      <c r="M136" s="96" t="n"/>
      <c r="N136" s="96" t="n"/>
    </row>
    <row r="137" ht="19.35" customHeight="1">
      <c r="A137" s="92" t="n"/>
      <c r="B137" s="93" t="inlineStr">
        <is>
          <t>3</t>
        </is>
      </c>
      <c r="C137" s="94" t="inlineStr">
        <is>
          <t>в т.ч. ОТм</t>
        </is>
      </c>
      <c r="D137" s="266" t="n"/>
      <c r="E137" s="267" t="n"/>
      <c r="F137" s="95" t="n"/>
      <c r="G137" s="95" t="n"/>
      <c r="H137" s="95" t="n"/>
      <c r="I137" s="96" t="n"/>
      <c r="J137" s="97" t="n">
        <v>57.78</v>
      </c>
      <c r="K137" s="268" t="n">
        <v>1.2</v>
      </c>
      <c r="L137" s="97" t="n">
        <v>84.59</v>
      </c>
      <c r="M137" s="97" t="n">
        <v>71.26000000000001</v>
      </c>
      <c r="N137" s="99" t="n">
        <v>6027.88</v>
      </c>
    </row>
    <row r="138" ht="19.35" customHeight="1">
      <c r="A138" s="92" t="n"/>
      <c r="B138" s="100" t="n"/>
      <c r="C138" s="94" t="inlineStr">
        <is>
          <t>ЗТ</t>
        </is>
      </c>
      <c r="D138" s="266" t="n"/>
      <c r="E138" s="267" t="n"/>
      <c r="F138" s="101" t="inlineStr">
        <is>
          <t>чел.-ч</t>
        </is>
      </c>
      <c r="G138" s="97" t="n">
        <v>7.48</v>
      </c>
      <c r="H138" s="268" t="n">
        <v>1.2</v>
      </c>
      <c r="I138" s="270" t="n">
        <v>10.95072</v>
      </c>
      <c r="J138" s="96" t="n"/>
      <c r="K138" s="96" t="n"/>
      <c r="L138" s="96" t="n"/>
      <c r="M138" s="96" t="n"/>
      <c r="N138" s="96" t="n"/>
    </row>
    <row r="139" ht="19.35" customHeight="1">
      <c r="A139" s="92" t="n"/>
      <c r="B139" s="100" t="n"/>
      <c r="C139" s="94" t="inlineStr">
        <is>
          <t>ЗТм</t>
        </is>
      </c>
      <c r="D139" s="266" t="n"/>
      <c r="E139" s="267" t="n"/>
      <c r="F139" s="101" t="inlineStr">
        <is>
          <t>чел.-ч</t>
        </is>
      </c>
      <c r="G139" s="97" t="n">
        <v>4.28</v>
      </c>
      <c r="H139" s="268" t="n">
        <v>1.2</v>
      </c>
      <c r="I139" s="270" t="n">
        <v>6.26592</v>
      </c>
      <c r="J139" s="96" t="n"/>
      <c r="K139" s="96" t="n"/>
      <c r="L139" s="96" t="n"/>
      <c r="M139" s="96" t="n"/>
      <c r="N139" s="96" t="n"/>
    </row>
    <row r="140" ht="19.35" customHeight="1">
      <c r="A140" s="92" t="n"/>
      <c r="B140" s="100" t="n"/>
      <c r="C140" s="94" t="inlineStr">
        <is>
          <t>Итого по расценке</t>
        </is>
      </c>
      <c r="D140" s="266" t="n"/>
      <c r="E140" s="267" t="n"/>
      <c r="F140" s="95" t="n"/>
      <c r="G140" s="103" t="n"/>
      <c r="H140" s="103" t="n"/>
      <c r="I140" s="96" t="n"/>
      <c r="J140" s="97" t="n">
        <v>388.76</v>
      </c>
      <c r="K140" s="96" t="n"/>
      <c r="L140" s="97" t="n">
        <v>569.14</v>
      </c>
      <c r="M140" s="96" t="n"/>
      <c r="N140" s="104" t="n"/>
    </row>
    <row r="141" ht="19.35" customHeight="1">
      <c r="A141" s="92" t="n"/>
      <c r="B141" s="105" t="n"/>
      <c r="C141" s="94" t="inlineStr">
        <is>
          <t>ФОТ</t>
        </is>
      </c>
      <c r="D141" s="266" t="n"/>
      <c r="E141" s="267" t="n"/>
      <c r="F141" s="95" t="n"/>
      <c r="G141" s="103" t="n"/>
      <c r="H141" s="103" t="n"/>
      <c r="I141" s="96" t="n"/>
      <c r="J141" s="96" t="n"/>
      <c r="K141" s="96" t="n"/>
      <c r="L141" s="97" t="n">
        <v>170</v>
      </c>
      <c r="M141" s="96" t="n"/>
      <c r="N141" s="99" t="n">
        <v>12114.2</v>
      </c>
    </row>
    <row r="142" ht="42" customHeight="1">
      <c r="A142" s="92" t="n"/>
      <c r="B142" s="106" t="inlineStr">
        <is>
          <t>Пр/812-001.4-1</t>
        </is>
      </c>
      <c r="C142" s="94" t="inlineStr">
        <is>
          <t>НР Земляные работы по другим видам работ (подготовительным, сопутствующим, укрепительным)</t>
        </is>
      </c>
      <c r="D142" s="266" t="n"/>
      <c r="E142" s="267" t="n"/>
      <c r="F142" s="101" t="inlineStr">
        <is>
          <t>%</t>
        </is>
      </c>
      <c r="G142" s="107" t="n">
        <v>89</v>
      </c>
      <c r="H142" s="108" t="n"/>
      <c r="I142" s="107" t="n">
        <v>89</v>
      </c>
      <c r="J142" s="96" t="n"/>
      <c r="K142" s="96" t="n"/>
      <c r="L142" s="97" t="n">
        <v>151.3</v>
      </c>
      <c r="M142" s="96" t="n"/>
      <c r="N142" s="109" t="n">
        <v>10781.64</v>
      </c>
    </row>
    <row r="143" ht="42" customHeight="1">
      <c r="A143" s="92" t="n"/>
      <c r="B143" s="106" t="inlineStr">
        <is>
          <t>Пр/774-001.4</t>
        </is>
      </c>
      <c r="C143" s="94" t="inlineStr">
        <is>
          <t>СП Земляные работы по другим видам работ (подготовительным, сопутствующим, укрепительным)</t>
        </is>
      </c>
      <c r="D143" s="266" t="n"/>
      <c r="E143" s="267" t="n"/>
      <c r="F143" s="101" t="inlineStr">
        <is>
          <t>%</t>
        </is>
      </c>
      <c r="G143" s="107" t="n">
        <v>41</v>
      </c>
      <c r="H143" s="108" t="n"/>
      <c r="I143" s="107" t="n">
        <v>41</v>
      </c>
      <c r="J143" s="96" t="n"/>
      <c r="K143" s="96" t="n"/>
      <c r="L143" s="97" t="n">
        <v>69.7</v>
      </c>
      <c r="M143" s="96" t="n"/>
      <c r="N143" s="99" t="n">
        <v>4966.82</v>
      </c>
    </row>
    <row r="144" ht="19.35" customHeight="1">
      <c r="A144" s="92" t="n"/>
      <c r="B144" s="105" t="n"/>
      <c r="C144" s="84" t="inlineStr">
        <is>
          <t>Всего по позиции</t>
        </is>
      </c>
      <c r="D144" s="266" t="n"/>
      <c r="E144" s="267" t="n"/>
      <c r="F144" s="96" t="n"/>
      <c r="G144" s="103" t="n"/>
      <c r="H144" s="103" t="n"/>
      <c r="I144" s="110" t="n"/>
      <c r="J144" s="110" t="n"/>
      <c r="K144" s="110" t="n"/>
      <c r="L144" s="112" t="n">
        <v>790.14</v>
      </c>
      <c r="M144" s="110" t="n"/>
      <c r="N144" s="90" t="n"/>
    </row>
    <row r="145" ht="68.65000000000001" customHeight="1">
      <c r="A145" s="84" t="inlineStr">
        <is>
          <t>12</t>
        </is>
      </c>
      <c r="B145" s="87" t="inlineStr">
        <is>
          <t>ФЕР01-02-100-03</t>
        </is>
      </c>
      <c r="C145" s="88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6" t="n"/>
      <c r="E145" s="267" t="n"/>
      <c r="F145" s="89" t="inlineStr">
        <is>
          <t>100 шт</t>
        </is>
      </c>
      <c r="G145" s="90" t="n">
        <v>0.42</v>
      </c>
      <c r="H145" s="91" t="n">
        <v>1</v>
      </c>
      <c r="I145" s="112" t="n">
        <v>0.42</v>
      </c>
      <c r="J145" s="90" t="n"/>
      <c r="K145" s="90" t="n"/>
      <c r="L145" s="90" t="n"/>
      <c r="M145" s="90" t="n"/>
      <c r="N145" s="90" t="n"/>
    </row>
    <row r="146" ht="19.35" customHeight="1">
      <c r="A146" s="92" t="n"/>
      <c r="B146" s="93" t="inlineStr">
        <is>
          <t>1</t>
        </is>
      </c>
      <c r="C146" s="94" t="inlineStr">
        <is>
          <t>ОТ</t>
        </is>
      </c>
      <c r="D146" s="266" t="n"/>
      <c r="E146" s="267" t="n"/>
      <c r="F146" s="95" t="n"/>
      <c r="G146" s="95" t="n"/>
      <c r="H146" s="95" t="n"/>
      <c r="I146" s="96" t="n"/>
      <c r="J146" s="97" t="n">
        <v>326.82</v>
      </c>
      <c r="K146" s="268" t="n">
        <v>1.2</v>
      </c>
      <c r="L146" s="97" t="n">
        <v>164.72</v>
      </c>
      <c r="M146" s="97" t="n">
        <v>71.26000000000001</v>
      </c>
      <c r="N146" s="99" t="n">
        <v>11737.95</v>
      </c>
    </row>
    <row r="147" ht="19.35" customHeight="1">
      <c r="A147" s="92" t="n"/>
      <c r="B147" s="93" t="inlineStr">
        <is>
          <t>2</t>
        </is>
      </c>
      <c r="C147" s="94" t="inlineStr">
        <is>
          <t>ЭМ</t>
        </is>
      </c>
      <c r="D147" s="266" t="n"/>
      <c r="E147" s="267" t="n"/>
      <c r="F147" s="95" t="n"/>
      <c r="G147" s="95" t="n"/>
      <c r="H147" s="95" t="n"/>
      <c r="I147" s="96" t="n"/>
      <c r="J147" s="99" t="n">
        <v>1852.8</v>
      </c>
      <c r="K147" s="268" t="n">
        <v>1.2</v>
      </c>
      <c r="L147" s="97" t="n">
        <v>933.8099999999999</v>
      </c>
      <c r="M147" s="96" t="n"/>
      <c r="N147" s="96" t="n"/>
    </row>
    <row r="148" ht="19.35" customHeight="1">
      <c r="A148" s="92" t="n"/>
      <c r="B148" s="93" t="inlineStr">
        <is>
          <t>3</t>
        </is>
      </c>
      <c r="C148" s="94" t="inlineStr">
        <is>
          <t>в т.ч. ОТм</t>
        </is>
      </c>
      <c r="D148" s="266" t="n"/>
      <c r="E148" s="267" t="n"/>
      <c r="F148" s="95" t="n"/>
      <c r="G148" s="95" t="n"/>
      <c r="H148" s="95" t="n"/>
      <c r="I148" s="96" t="n"/>
      <c r="J148" s="97" t="n">
        <v>324</v>
      </c>
      <c r="K148" s="268" t="n">
        <v>1.2</v>
      </c>
      <c r="L148" s="97" t="n">
        <v>163.3</v>
      </c>
      <c r="M148" s="97" t="n">
        <v>71.26000000000001</v>
      </c>
      <c r="N148" s="99" t="n">
        <v>11636.76</v>
      </c>
    </row>
    <row r="149" ht="19.35" customHeight="1">
      <c r="A149" s="92" t="n"/>
      <c r="B149" s="100" t="n"/>
      <c r="C149" s="94" t="inlineStr">
        <is>
          <t>ЗТ</t>
        </is>
      </c>
      <c r="D149" s="266" t="n"/>
      <c r="E149" s="267" t="n"/>
      <c r="F149" s="101" t="inlineStr">
        <is>
          <t>чел.-ч</t>
        </is>
      </c>
      <c r="G149" s="271" t="n">
        <v>41.9</v>
      </c>
      <c r="H149" s="268" t="n">
        <v>1.2</v>
      </c>
      <c r="I149" s="272" t="n">
        <v>21.1176</v>
      </c>
      <c r="J149" s="96" t="n"/>
      <c r="K149" s="96" t="n"/>
      <c r="L149" s="96" t="n"/>
      <c r="M149" s="96" t="n"/>
      <c r="N149" s="96" t="n"/>
    </row>
    <row r="150" ht="19.35" customHeight="1">
      <c r="A150" s="92" t="n"/>
      <c r="B150" s="100" t="n"/>
      <c r="C150" s="94" t="inlineStr">
        <is>
          <t>ЗТм</t>
        </is>
      </c>
      <c r="D150" s="266" t="n"/>
      <c r="E150" s="267" t="n"/>
      <c r="F150" s="101" t="inlineStr">
        <is>
          <t>чел.-ч</t>
        </is>
      </c>
      <c r="G150" s="117" t="n">
        <v>24</v>
      </c>
      <c r="H150" s="268" t="n">
        <v>1.2</v>
      </c>
      <c r="I150" s="269" t="n">
        <v>12.096</v>
      </c>
      <c r="J150" s="96" t="n"/>
      <c r="K150" s="96" t="n"/>
      <c r="L150" s="96" t="n"/>
      <c r="M150" s="96" t="n"/>
      <c r="N150" s="96" t="n"/>
    </row>
    <row r="151" ht="19.35" customHeight="1">
      <c r="A151" s="92" t="n"/>
      <c r="B151" s="100" t="n"/>
      <c r="C151" s="94" t="inlineStr">
        <is>
          <t>Итого по расценке</t>
        </is>
      </c>
      <c r="D151" s="266" t="n"/>
      <c r="E151" s="267" t="n"/>
      <c r="F151" s="95" t="n"/>
      <c r="G151" s="103" t="n"/>
      <c r="H151" s="103" t="n"/>
      <c r="I151" s="96" t="n"/>
      <c r="J151" s="99" t="n">
        <v>2179.62</v>
      </c>
      <c r="K151" s="96" t="n"/>
      <c r="L151" s="99" t="n">
        <v>1098.53</v>
      </c>
      <c r="M151" s="96" t="n"/>
      <c r="N151" s="104" t="n"/>
    </row>
    <row r="152" ht="19.35" customHeight="1">
      <c r="A152" s="92" t="n"/>
      <c r="B152" s="105" t="n"/>
      <c r="C152" s="94" t="inlineStr">
        <is>
          <t>ФОТ</t>
        </is>
      </c>
      <c r="D152" s="266" t="n"/>
      <c r="E152" s="267" t="n"/>
      <c r="F152" s="95" t="n"/>
      <c r="G152" s="103" t="n"/>
      <c r="H152" s="103" t="n"/>
      <c r="I152" s="96" t="n"/>
      <c r="J152" s="96" t="n"/>
      <c r="K152" s="96" t="n"/>
      <c r="L152" s="97" t="n">
        <v>328.02</v>
      </c>
      <c r="M152" s="96" t="n"/>
      <c r="N152" s="99" t="n">
        <v>23374.71</v>
      </c>
    </row>
    <row r="153" ht="42" customHeight="1">
      <c r="A153" s="92" t="n"/>
      <c r="B153" s="106" t="inlineStr">
        <is>
          <t>Пр/812-001.4-1</t>
        </is>
      </c>
      <c r="C153" s="94" t="inlineStr">
        <is>
          <t>НР Земляные работы по другим видам работ (подготовительным, сопутствующим, укрепительным)</t>
        </is>
      </c>
      <c r="D153" s="266" t="n"/>
      <c r="E153" s="267" t="n"/>
      <c r="F153" s="101" t="inlineStr">
        <is>
          <t>%</t>
        </is>
      </c>
      <c r="G153" s="107" t="n">
        <v>89</v>
      </c>
      <c r="H153" s="108" t="n"/>
      <c r="I153" s="107" t="n">
        <v>89</v>
      </c>
      <c r="J153" s="96" t="n"/>
      <c r="K153" s="96" t="n"/>
      <c r="L153" s="97" t="n">
        <v>291.94</v>
      </c>
      <c r="M153" s="96" t="n"/>
      <c r="N153" s="109" t="n">
        <v>20803.49</v>
      </c>
    </row>
    <row r="154" ht="42" customHeight="1">
      <c r="A154" s="92" t="n"/>
      <c r="B154" s="106" t="inlineStr">
        <is>
          <t>Пр/774-001.4</t>
        </is>
      </c>
      <c r="C154" s="94" t="inlineStr">
        <is>
          <t>СП Земляные работы по другим видам работ (подготовительным, сопутствующим, укрепительным)</t>
        </is>
      </c>
      <c r="D154" s="266" t="n"/>
      <c r="E154" s="267" t="n"/>
      <c r="F154" s="101" t="inlineStr">
        <is>
          <t>%</t>
        </is>
      </c>
      <c r="G154" s="107" t="n">
        <v>41</v>
      </c>
      <c r="H154" s="108" t="n"/>
      <c r="I154" s="107" t="n">
        <v>41</v>
      </c>
      <c r="J154" s="96" t="n"/>
      <c r="K154" s="96" t="n"/>
      <c r="L154" s="97" t="n">
        <v>134.49</v>
      </c>
      <c r="M154" s="96" t="n"/>
      <c r="N154" s="99" t="n">
        <v>9583.629999999999</v>
      </c>
    </row>
    <row r="155" ht="19.35" customHeight="1">
      <c r="A155" s="92" t="n"/>
      <c r="B155" s="105" t="n"/>
      <c r="C155" s="84" t="inlineStr">
        <is>
          <t>Всего по позиции</t>
        </is>
      </c>
      <c r="D155" s="266" t="n"/>
      <c r="E155" s="267" t="n"/>
      <c r="F155" s="96" t="n"/>
      <c r="G155" s="103" t="n"/>
      <c r="H155" s="103" t="n"/>
      <c r="I155" s="110" t="n"/>
      <c r="J155" s="110" t="n"/>
      <c r="K155" s="110" t="n"/>
      <c r="L155" s="111" t="n">
        <v>1524.96</v>
      </c>
      <c r="M155" s="110" t="n"/>
      <c r="N155" s="90" t="n"/>
    </row>
    <row r="156" ht="55.35" customHeight="1">
      <c r="A156" s="84" t="inlineStr">
        <is>
          <t>13</t>
        </is>
      </c>
      <c r="B156" s="87" t="inlineStr">
        <is>
          <t>ФЕР01-02-100-09</t>
        </is>
      </c>
      <c r="C156" s="88" t="inlineStr">
        <is>
          <t>При трелевке на каждые последующие 100 м добавлять: к расценке 01-02-100-03</t>
        </is>
      </c>
      <c r="D156" s="266" t="n"/>
      <c r="E156" s="267" t="n"/>
      <c r="F156" s="89" t="inlineStr">
        <is>
          <t>100 шт</t>
        </is>
      </c>
      <c r="G156" s="90" t="n">
        <v>0.42</v>
      </c>
      <c r="H156" s="91" t="n">
        <v>1</v>
      </c>
      <c r="I156" s="112" t="n">
        <v>0.42</v>
      </c>
      <c r="J156" s="90" t="n"/>
      <c r="K156" s="90" t="n"/>
      <c r="L156" s="90" t="n"/>
      <c r="M156" s="90" t="n"/>
      <c r="N156" s="90" t="n"/>
    </row>
    <row r="157" ht="19.35" customHeight="1">
      <c r="A157" s="92" t="n"/>
      <c r="B157" s="93" t="inlineStr">
        <is>
          <t>1</t>
        </is>
      </c>
      <c r="C157" s="94" t="inlineStr">
        <is>
          <t>ОТ</t>
        </is>
      </c>
      <c r="D157" s="266" t="n"/>
      <c r="E157" s="267" t="n"/>
      <c r="F157" s="95" t="n"/>
      <c r="G157" s="95" t="n"/>
      <c r="H157" s="95" t="n"/>
      <c r="I157" s="96" t="n"/>
      <c r="J157" s="97" t="n">
        <v>93.59999999999999</v>
      </c>
      <c r="K157" s="268" t="n">
        <v>1.2</v>
      </c>
      <c r="L157" s="97" t="n">
        <v>47.17</v>
      </c>
      <c r="M157" s="97" t="n">
        <v>71.26000000000001</v>
      </c>
      <c r="N157" s="99" t="n">
        <v>3361.33</v>
      </c>
    </row>
    <row r="158" ht="19.35" customHeight="1">
      <c r="A158" s="92" t="n"/>
      <c r="B158" s="93" t="inlineStr">
        <is>
          <t>2</t>
        </is>
      </c>
      <c r="C158" s="94" t="inlineStr">
        <is>
          <t>ЭМ</t>
        </is>
      </c>
      <c r="D158" s="266" t="n"/>
      <c r="E158" s="267" t="n"/>
      <c r="F158" s="95" t="n"/>
      <c r="G158" s="95" t="n"/>
      <c r="H158" s="95" t="n"/>
      <c r="I158" s="96" t="n"/>
      <c r="J158" s="97" t="n">
        <v>531.14</v>
      </c>
      <c r="K158" s="268" t="n">
        <v>1.2</v>
      </c>
      <c r="L158" s="97" t="n">
        <v>267.69</v>
      </c>
      <c r="M158" s="96" t="n"/>
      <c r="N158" s="96" t="n"/>
    </row>
    <row r="159" ht="19.35" customHeight="1">
      <c r="A159" s="92" t="n"/>
      <c r="B159" s="93" t="inlineStr">
        <is>
          <t>3</t>
        </is>
      </c>
      <c r="C159" s="94" t="inlineStr">
        <is>
          <t>в т.ч. ОТм</t>
        </is>
      </c>
      <c r="D159" s="266" t="n"/>
      <c r="E159" s="267" t="n"/>
      <c r="F159" s="95" t="n"/>
      <c r="G159" s="95" t="n"/>
      <c r="H159" s="95" t="n"/>
      <c r="I159" s="96" t="n"/>
      <c r="J159" s="97" t="n">
        <v>92.88</v>
      </c>
      <c r="K159" s="268" t="n">
        <v>1.2</v>
      </c>
      <c r="L159" s="97" t="n">
        <v>46.81</v>
      </c>
      <c r="M159" s="97" t="n">
        <v>71.26000000000001</v>
      </c>
      <c r="N159" s="99" t="n">
        <v>3335.68</v>
      </c>
    </row>
    <row r="160" ht="19.35" customHeight="1">
      <c r="A160" s="92" t="n"/>
      <c r="B160" s="100" t="n"/>
      <c r="C160" s="94" t="inlineStr">
        <is>
          <t>ЗТ</t>
        </is>
      </c>
      <c r="D160" s="266" t="n"/>
      <c r="E160" s="267" t="n"/>
      <c r="F160" s="101" t="inlineStr">
        <is>
          <t>чел.-ч</t>
        </is>
      </c>
      <c r="G160" s="117" t="n">
        <v>12</v>
      </c>
      <c r="H160" s="268" t="n">
        <v>1.2</v>
      </c>
      <c r="I160" s="269" t="n">
        <v>6.048</v>
      </c>
      <c r="J160" s="96" t="n"/>
      <c r="K160" s="96" t="n"/>
      <c r="L160" s="96" t="n"/>
      <c r="M160" s="96" t="n"/>
      <c r="N160" s="96" t="n"/>
    </row>
    <row r="161" ht="19.35" customHeight="1">
      <c r="A161" s="92" t="n"/>
      <c r="B161" s="100" t="n"/>
      <c r="C161" s="94" t="inlineStr">
        <is>
          <t>ЗТм</t>
        </is>
      </c>
      <c r="D161" s="266" t="n"/>
      <c r="E161" s="267" t="n"/>
      <c r="F161" s="101" t="inlineStr">
        <is>
          <t>чел.-ч</t>
        </is>
      </c>
      <c r="G161" s="97" t="n">
        <v>6.88</v>
      </c>
      <c r="H161" s="268" t="n">
        <v>1.2</v>
      </c>
      <c r="I161" s="270" t="n">
        <v>3.46752</v>
      </c>
      <c r="J161" s="96" t="n"/>
      <c r="K161" s="96" t="n"/>
      <c r="L161" s="96" t="n"/>
      <c r="M161" s="96" t="n"/>
      <c r="N161" s="96" t="n"/>
    </row>
    <row r="162" ht="19.35" customHeight="1">
      <c r="A162" s="92" t="n"/>
      <c r="B162" s="100" t="n"/>
      <c r="C162" s="94" t="inlineStr">
        <is>
          <t>Итого по расценке</t>
        </is>
      </c>
      <c r="D162" s="266" t="n"/>
      <c r="E162" s="267" t="n"/>
      <c r="F162" s="95" t="n"/>
      <c r="G162" s="103" t="n"/>
      <c r="H162" s="103" t="n"/>
      <c r="I162" s="96" t="n"/>
      <c r="J162" s="97" t="n">
        <v>624.74</v>
      </c>
      <c r="K162" s="96" t="n"/>
      <c r="L162" s="97" t="n">
        <v>314.86</v>
      </c>
      <c r="M162" s="96" t="n"/>
      <c r="N162" s="104" t="n"/>
    </row>
    <row r="163" ht="19.35" customHeight="1">
      <c r="A163" s="92" t="n"/>
      <c r="B163" s="105" t="n"/>
      <c r="C163" s="94" t="inlineStr">
        <is>
          <t>ФОТ</t>
        </is>
      </c>
      <c r="D163" s="266" t="n"/>
      <c r="E163" s="267" t="n"/>
      <c r="F163" s="95" t="n"/>
      <c r="G163" s="103" t="n"/>
      <c r="H163" s="103" t="n"/>
      <c r="I163" s="96" t="n"/>
      <c r="J163" s="96" t="n"/>
      <c r="K163" s="96" t="n"/>
      <c r="L163" s="97" t="n">
        <v>93.98</v>
      </c>
      <c r="M163" s="96" t="n"/>
      <c r="N163" s="99" t="n">
        <v>6697.01</v>
      </c>
    </row>
    <row r="164" ht="42" customHeight="1">
      <c r="A164" s="92" t="n"/>
      <c r="B164" s="106" t="inlineStr">
        <is>
          <t>Пр/812-001.4-1</t>
        </is>
      </c>
      <c r="C164" s="94" t="inlineStr">
        <is>
          <t>НР Земляные работы по другим видам работ (подготовительным, сопутствующим, укрепительным)</t>
        </is>
      </c>
      <c r="D164" s="266" t="n"/>
      <c r="E164" s="267" t="n"/>
      <c r="F164" s="101" t="inlineStr">
        <is>
          <t>%</t>
        </is>
      </c>
      <c r="G164" s="107" t="n">
        <v>89</v>
      </c>
      <c r="H164" s="108" t="n"/>
      <c r="I164" s="107" t="n">
        <v>89</v>
      </c>
      <c r="J164" s="96" t="n"/>
      <c r="K164" s="96" t="n"/>
      <c r="L164" s="97" t="n">
        <v>83.64</v>
      </c>
      <c r="M164" s="96" t="n"/>
      <c r="N164" s="109" t="n">
        <v>5960.34</v>
      </c>
    </row>
    <row r="165" ht="42" customHeight="1">
      <c r="A165" s="92" t="n"/>
      <c r="B165" s="106" t="inlineStr">
        <is>
          <t>Пр/774-001.4</t>
        </is>
      </c>
      <c r="C165" s="94" t="inlineStr">
        <is>
          <t>СП Земляные работы по другим видам работ (подготовительным, сопутствующим, укрепительным)</t>
        </is>
      </c>
      <c r="D165" s="266" t="n"/>
      <c r="E165" s="267" t="n"/>
      <c r="F165" s="101" t="inlineStr">
        <is>
          <t>%</t>
        </is>
      </c>
      <c r="G165" s="107" t="n">
        <v>41</v>
      </c>
      <c r="H165" s="108" t="n"/>
      <c r="I165" s="107" t="n">
        <v>41</v>
      </c>
      <c r="J165" s="96" t="n"/>
      <c r="K165" s="96" t="n"/>
      <c r="L165" s="97" t="n">
        <v>38.53</v>
      </c>
      <c r="M165" s="96" t="n"/>
      <c r="N165" s="99" t="n">
        <v>2745.77</v>
      </c>
    </row>
    <row r="166" ht="19.35" customHeight="1">
      <c r="A166" s="92" t="n"/>
      <c r="B166" s="105" t="n"/>
      <c r="C166" s="84" t="inlineStr">
        <is>
          <t>Всего по позиции</t>
        </is>
      </c>
      <c r="D166" s="266" t="n"/>
      <c r="E166" s="267" t="n"/>
      <c r="F166" s="96" t="n"/>
      <c r="G166" s="103" t="n"/>
      <c r="H166" s="103" t="n"/>
      <c r="I166" s="110" t="n"/>
      <c r="J166" s="110" t="n"/>
      <c r="K166" s="110" t="n"/>
      <c r="L166" s="112" t="n">
        <v>437.03</v>
      </c>
      <c r="M166" s="110" t="n"/>
      <c r="N166" s="90" t="n"/>
    </row>
    <row r="167" ht="19.35" customHeight="1">
      <c r="A167" s="118" t="n"/>
      <c r="B167" s="118" t="n"/>
      <c r="C167" s="36" t="inlineStr">
        <is>
          <t>Итого по разделу 1. Вырубка просеки</t>
        </is>
      </c>
      <c r="L167" s="119" t="n">
        <v>24782.89</v>
      </c>
      <c r="M167" s="118" t="n"/>
      <c r="N167" s="120" t="n"/>
    </row>
    <row r="168" ht="19.35" customHeight="1">
      <c r="A168" s="121" t="n"/>
      <c r="B168" s="122" t="n"/>
      <c r="C168" s="123" t="inlineStr">
        <is>
          <t>Итого прямые затраты по разделу</t>
        </is>
      </c>
      <c r="L168" s="124" t="n">
        <v>13624.76</v>
      </c>
      <c r="M168" s="125" t="n"/>
      <c r="N168" s="124" t="n">
        <v>663502.26</v>
      </c>
    </row>
    <row r="169" ht="19.35" customHeight="1">
      <c r="A169" s="121" t="n"/>
      <c r="B169" s="122" t="n"/>
      <c r="C169" s="123" t="inlineStr">
        <is>
          <t>в том числе</t>
        </is>
      </c>
      <c r="L169" s="124" t="n"/>
      <c r="M169" s="125" t="n"/>
      <c r="N169" s="124" t="n"/>
    </row>
    <row r="170" ht="19.35" customHeight="1">
      <c r="A170" s="121" t="n"/>
      <c r="B170" s="122" t="n"/>
      <c r="C170" s="123" t="inlineStr">
        <is>
          <t>- оплата труда (ОТ)</t>
        </is>
      </c>
      <c r="L170" s="124" t="n">
        <v>7514.68</v>
      </c>
      <c r="M170" s="125" t="n"/>
      <c r="N170" s="124" t="n">
        <v>535496.08</v>
      </c>
    </row>
    <row r="171" ht="19.35" customHeight="1">
      <c r="A171" s="121" t="n"/>
      <c r="B171" s="122" t="n"/>
      <c r="C171" s="123" t="inlineStr">
        <is>
          <t>- эксплуатация машин и механизмов</t>
        </is>
      </c>
      <c r="L171" s="124" t="n">
        <v>6110.08</v>
      </c>
      <c r="M171" s="125" t="n"/>
      <c r="N171" s="124" t="n">
        <v>128006.18</v>
      </c>
    </row>
    <row r="172" ht="19.35" customHeight="1">
      <c r="A172" s="121" t="n"/>
      <c r="B172" s="126" t="n"/>
      <c r="C172" s="127" t="inlineStr">
        <is>
          <t>в том числе</t>
        </is>
      </c>
      <c r="L172" s="124" t="n"/>
      <c r="M172" s="125" t="n"/>
      <c r="N172" s="124" t="n"/>
    </row>
    <row r="173" ht="19.35" customHeight="1">
      <c r="A173" s="121" t="n"/>
      <c r="B173" s="126" t="n"/>
      <c r="C173" s="127" t="inlineStr">
        <is>
          <t>эксплуатация машин и механизмов без учета доплат к оплате труда машинистов</t>
        </is>
      </c>
      <c r="L173" s="124" t="n">
        <v>6110.08</v>
      </c>
      <c r="M173" s="125" t="n"/>
      <c r="N173" s="124" t="n">
        <v>128006.18</v>
      </c>
    </row>
    <row r="174" ht="19.35" customHeight="1">
      <c r="A174" s="121" t="n"/>
      <c r="B174" s="126" t="n"/>
      <c r="C174" s="127" t="inlineStr">
        <is>
          <t>в том числе</t>
        </is>
      </c>
      <c r="L174" s="124" t="n"/>
      <c r="M174" s="125" t="n"/>
      <c r="N174" s="124" t="n"/>
    </row>
    <row r="175" ht="19.35" customHeight="1">
      <c r="A175" s="121" t="n"/>
      <c r="B175" s="126" t="n"/>
      <c r="C175" s="127" t="inlineStr">
        <is>
          <t>оплата труда машинистов (ОТм)</t>
        </is>
      </c>
      <c r="L175" s="124" t="n">
        <v>1068.49</v>
      </c>
      <c r="M175" s="125" t="n"/>
      <c r="N175" s="124" t="n">
        <v>76140.59</v>
      </c>
    </row>
    <row r="176" ht="19.35" customHeight="1">
      <c r="A176" s="121" t="n"/>
      <c r="B176" s="122" t="n"/>
      <c r="C176" s="123" t="inlineStr">
        <is>
          <t>Итого ФОТ (справочно)</t>
        </is>
      </c>
      <c r="L176" s="124" t="n">
        <v>8583.17</v>
      </c>
      <c r="M176" s="125" t="n"/>
      <c r="N176" s="124" t="n">
        <v>611636.67</v>
      </c>
    </row>
    <row r="177" ht="19.35" customHeight="1">
      <c r="A177" s="121" t="n"/>
      <c r="B177" s="122" t="n"/>
      <c r="C177" s="123" t="inlineStr">
        <is>
          <t>Итого накладные расходы</t>
        </is>
      </c>
      <c r="L177" s="124" t="n">
        <v>7639.04</v>
      </c>
      <c r="M177" s="125" t="n"/>
      <c r="N177" s="124" t="n">
        <v>544356.63</v>
      </c>
    </row>
    <row r="178" ht="19.35" customHeight="1">
      <c r="A178" s="121" t="n"/>
      <c r="B178" s="122" t="n"/>
      <c r="C178" s="123" t="inlineStr">
        <is>
          <t>Итого сметная прибыль</t>
        </is>
      </c>
      <c r="L178" s="124" t="n">
        <v>3519.09</v>
      </c>
      <c r="M178" s="125" t="n"/>
      <c r="N178" s="124" t="n">
        <v>250771.01</v>
      </c>
    </row>
    <row r="179" ht="19.35" customHeight="1">
      <c r="A179" s="121" t="n"/>
      <c r="B179" s="128" t="n"/>
      <c r="C179" s="129" t="inlineStr">
        <is>
          <t>Итого по разделу</t>
        </is>
      </c>
      <c r="L179" s="119" t="n">
        <v>24782.89</v>
      </c>
      <c r="M179" s="130" t="n"/>
      <c r="N179" s="119" t="n">
        <v>1458629.9</v>
      </c>
    </row>
    <row r="180" ht="19.35" customHeight="1">
      <c r="A180" s="121" t="n"/>
      <c r="B180" s="126" t="n"/>
      <c r="C180" s="127" t="inlineStr">
        <is>
          <t>Справочно</t>
        </is>
      </c>
      <c r="L180" s="124" t="n"/>
      <c r="M180" s="125" t="n"/>
      <c r="N180" s="124" t="n"/>
    </row>
    <row r="181" ht="19.35" customHeight="1">
      <c r="A181" s="121" t="n"/>
      <c r="B181" s="122" t="n"/>
      <c r="C181" s="127" t="inlineStr">
        <is>
          <t>затраты труда рабочих</t>
        </is>
      </c>
      <c r="I181" s="131" t="n">
        <v>888.33924</v>
      </c>
      <c r="J181" s="132" t="n"/>
      <c r="K181" s="132" t="n"/>
      <c r="L181" s="125" t="n"/>
      <c r="M181" s="125" t="n"/>
      <c r="N181" s="125" t="n"/>
    </row>
    <row r="182" ht="19.35" customHeight="1">
      <c r="A182" s="121" t="n"/>
      <c r="B182" s="122" t="n"/>
      <c r="C182" s="127" t="inlineStr">
        <is>
          <t>затраты труда машинистов</t>
        </is>
      </c>
      <c r="I182" s="131" t="n">
        <v>79.14624000000001</v>
      </c>
      <c r="J182" s="132" t="n"/>
      <c r="K182" s="132" t="n"/>
      <c r="L182" s="125" t="n"/>
      <c r="M182" s="125" t="n"/>
      <c r="N182" s="125" t="n"/>
    </row>
    <row r="183" ht="19.35" customHeight="1">
      <c r="A183" s="133" t="n"/>
      <c r="B183" s="134" t="n"/>
      <c r="C183" s="135" t="inlineStr">
        <is>
          <t>ВСЕГО по смете</t>
        </is>
      </c>
      <c r="D183" s="136" t="n"/>
      <c r="E183" s="136" t="n"/>
      <c r="F183" s="137" t="n"/>
      <c r="G183" s="137" t="n"/>
      <c r="H183" s="137" t="n"/>
      <c r="I183" s="137" t="n"/>
      <c r="J183" s="137" t="n"/>
      <c r="K183" s="137" t="n"/>
      <c r="L183" s="138" t="n"/>
      <c r="M183" s="137" t="n"/>
      <c r="N183" s="139" t="n"/>
    </row>
    <row r="184" ht="19.35" customHeight="1">
      <c r="A184" s="121" t="n"/>
      <c r="B184" s="128" t="n"/>
      <c r="C184" s="129" t="inlineStr">
        <is>
          <t>Итого по всем разделам</t>
        </is>
      </c>
      <c r="L184" s="119" t="n">
        <v>24782.89</v>
      </c>
      <c r="M184" s="120" t="n"/>
      <c r="N184" s="119" t="n"/>
    </row>
    <row r="185" ht="19.35" customHeight="1">
      <c r="A185" s="121" t="n"/>
      <c r="B185" s="122" t="n"/>
      <c r="C185" s="123" t="inlineStr">
        <is>
          <t>ВСЕГО строительные работы</t>
        </is>
      </c>
      <c r="L185" s="124" t="n">
        <v>24782.89</v>
      </c>
      <c r="M185" s="125" t="n"/>
      <c r="N185" s="124" t="n">
        <v>1458629.9</v>
      </c>
    </row>
    <row r="186" ht="19.35" customHeight="1">
      <c r="A186" s="121" t="n"/>
      <c r="B186" s="126" t="n"/>
      <c r="C186" s="127" t="inlineStr">
        <is>
          <t>в том числе</t>
        </is>
      </c>
      <c r="L186" s="124" t="n"/>
      <c r="M186" s="125" t="n"/>
      <c r="N186" s="124" t="n"/>
    </row>
    <row r="187" ht="19.35" customHeight="1">
      <c r="A187" s="121" t="n"/>
      <c r="B187" s="126" t="n"/>
      <c r="C187" s="127" t="inlineStr">
        <is>
          <t>всего прямые затраты</t>
        </is>
      </c>
      <c r="L187" s="124" t="n">
        <v>13624.76</v>
      </c>
      <c r="M187" s="125" t="n"/>
      <c r="N187" s="124" t="n">
        <v>663502.26</v>
      </c>
    </row>
    <row r="188" ht="19.35" customHeight="1">
      <c r="A188" s="121" t="n"/>
      <c r="B188" s="126" t="n"/>
      <c r="C188" s="127" t="inlineStr">
        <is>
          <t>в том числе</t>
        </is>
      </c>
      <c r="L188" s="124" t="n"/>
      <c r="M188" s="125" t="n"/>
      <c r="N188" s="124" t="n"/>
    </row>
    <row r="189" ht="19.35" customHeight="1">
      <c r="A189" s="121" t="n"/>
      <c r="B189" s="126" t="n"/>
      <c r="C189" s="127" t="inlineStr">
        <is>
          <t>- оплата труда (ОТ)</t>
        </is>
      </c>
      <c r="L189" s="124" t="n">
        <v>7514.68</v>
      </c>
      <c r="M189" s="125" t="n"/>
      <c r="N189" s="124" t="n">
        <v>535496.08</v>
      </c>
    </row>
    <row r="190" ht="19.35" customHeight="1">
      <c r="A190" s="121" t="n"/>
      <c r="B190" s="126" t="n"/>
      <c r="C190" s="127" t="inlineStr">
        <is>
          <t>- эксплуатация машин и механизмов</t>
        </is>
      </c>
      <c r="L190" s="124" t="n">
        <v>6110.08</v>
      </c>
      <c r="M190" s="125" t="n"/>
      <c r="N190" s="124" t="n">
        <v>128006.18</v>
      </c>
    </row>
    <row r="191" ht="19.35" customHeight="1">
      <c r="A191" s="121" t="n"/>
      <c r="B191" s="126" t="n"/>
      <c r="C191" s="127" t="inlineStr">
        <is>
          <t>в т.ч. эксплуатация машин и механизмов без учета доплат к оплате труда машинистов</t>
        </is>
      </c>
      <c r="L191" s="124" t="n">
        <v>6110.08</v>
      </c>
      <c r="M191" s="125" t="n"/>
      <c r="N191" s="124" t="n">
        <v>128006.18</v>
      </c>
    </row>
    <row r="192" ht="19.35" customHeight="1">
      <c r="A192" s="121" t="n"/>
      <c r="B192" s="126" t="n"/>
      <c r="C192" s="127" t="inlineStr">
        <is>
          <t>- в т.ч. оплата труда машинистов (ОТм)</t>
        </is>
      </c>
      <c r="L192" s="124" t="n">
        <v>1068.49</v>
      </c>
      <c r="M192" s="125" t="n"/>
      <c r="N192" s="124" t="n">
        <v>76140.59</v>
      </c>
    </row>
    <row r="193" ht="19.35" customHeight="1">
      <c r="A193" s="121" t="n"/>
      <c r="B193" s="126" t="n"/>
      <c r="C193" s="127" t="inlineStr">
        <is>
          <t>всего ФОТ (справочно)</t>
        </is>
      </c>
      <c r="L193" s="124" t="n">
        <v>8583.17</v>
      </c>
      <c r="M193" s="125" t="n"/>
      <c r="N193" s="124" t="n">
        <v>611636.67</v>
      </c>
    </row>
    <row r="194" ht="19.35" customHeight="1">
      <c r="A194" s="121" t="n"/>
      <c r="B194" s="126" t="n"/>
      <c r="C194" s="127" t="inlineStr">
        <is>
          <t>всего накладные расходы</t>
        </is>
      </c>
      <c r="L194" s="124" t="n">
        <v>7639.04</v>
      </c>
      <c r="M194" s="125" t="n"/>
      <c r="N194" s="124" t="n">
        <v>544356.63</v>
      </c>
    </row>
    <row r="195" ht="19.35" customHeight="1">
      <c r="A195" s="121" t="n"/>
      <c r="B195" s="126" t="n"/>
      <c r="C195" s="127" t="inlineStr">
        <is>
          <t>всего сметная прибыль</t>
        </is>
      </c>
      <c r="L195" s="124" t="n">
        <v>3519.09</v>
      </c>
      <c r="M195" s="125" t="n"/>
      <c r="N195" s="124" t="n">
        <v>250771.01</v>
      </c>
    </row>
    <row r="196" ht="19.35" customHeight="1">
      <c r="A196" s="121" t="n"/>
      <c r="B196" s="128" t="n"/>
      <c r="C196" s="129" t="inlineStr">
        <is>
          <t>ВСЕГО по смете</t>
        </is>
      </c>
      <c r="L196" s="119" t="n">
        <v>24782.89</v>
      </c>
      <c r="M196" s="120" t="n"/>
      <c r="N196" s="119" t="n">
        <v>1458629.9</v>
      </c>
    </row>
    <row r="197" ht="19.35" customHeight="1">
      <c r="A197" s="121" t="n"/>
      <c r="B197" s="126" t="n"/>
      <c r="C197" s="127" t="inlineStr">
        <is>
          <t>Всего прямые затраты</t>
        </is>
      </c>
      <c r="L197" s="124" t="n">
        <v>13624.76</v>
      </c>
      <c r="M197" s="125" t="n"/>
      <c r="N197" s="124" t="n">
        <v>663502.26</v>
      </c>
    </row>
    <row r="198" ht="19.35" customHeight="1">
      <c r="A198" s="121" t="n"/>
      <c r="B198" s="126" t="n"/>
      <c r="C198" s="127" t="inlineStr">
        <is>
          <t>в том числе</t>
        </is>
      </c>
      <c r="L198" s="124" t="n"/>
      <c r="M198" s="125" t="n"/>
      <c r="N198" s="124" t="n"/>
    </row>
    <row r="199" ht="19.35" customHeight="1">
      <c r="A199" s="121" t="n"/>
      <c r="B199" s="126" t="n"/>
      <c r="C199" s="127" t="inlineStr">
        <is>
          <t>- оплата труда рабочих (ОТ)</t>
        </is>
      </c>
      <c r="L199" s="124" t="n">
        <v>7514.68</v>
      </c>
      <c r="M199" s="125" t="n"/>
      <c r="N199" s="124" t="n">
        <v>535496.08</v>
      </c>
    </row>
    <row r="200" ht="19.35" customHeight="1">
      <c r="A200" s="121" t="n"/>
      <c r="B200" s="126" t="n"/>
      <c r="C200" s="127" t="inlineStr">
        <is>
          <t>- эксплуатация машин и механизмов</t>
        </is>
      </c>
      <c r="L200" s="124" t="n">
        <v>6110.08</v>
      </c>
      <c r="M200" s="125" t="n"/>
      <c r="N200" s="124" t="n">
        <v>128006.18</v>
      </c>
    </row>
    <row r="201" ht="19.35" customHeight="1">
      <c r="A201" s="121" t="n"/>
      <c r="B201" s="126" t="n"/>
      <c r="C201" s="127" t="inlineStr">
        <is>
          <t>в т.ч. эксплуатация машин и механизмов без учета доплат к оплате труда машинистов</t>
        </is>
      </c>
      <c r="L201" s="124" t="n">
        <v>6110.08</v>
      </c>
      <c r="M201" s="125" t="n"/>
      <c r="N201" s="124" t="n">
        <v>128006.18</v>
      </c>
    </row>
    <row r="202" ht="19.35" customHeight="1">
      <c r="A202" s="121" t="n"/>
      <c r="B202" s="126" t="n"/>
      <c r="C202" s="127" t="inlineStr">
        <is>
          <t>- в т.ч. оплата труда машинистов (ОТм)</t>
        </is>
      </c>
      <c r="L202" s="124" t="n">
        <v>1068.49</v>
      </c>
      <c r="M202" s="125" t="n"/>
      <c r="N202" s="124" t="n">
        <v>76140.59</v>
      </c>
    </row>
    <row r="203" ht="19.35" customHeight="1">
      <c r="A203" s="121" t="n"/>
      <c r="B203" s="126" t="n"/>
      <c r="C203" s="127" t="inlineStr">
        <is>
          <t>Всего ФОТ (справочно)</t>
        </is>
      </c>
      <c r="L203" s="124" t="n">
        <v>8583.17</v>
      </c>
      <c r="M203" s="125" t="n"/>
      <c r="N203" s="124" t="n">
        <v>611636.67</v>
      </c>
    </row>
    <row r="204" ht="19.35" customHeight="1">
      <c r="A204" s="121" t="n"/>
      <c r="B204" s="126" t="n"/>
      <c r="C204" s="127" t="inlineStr">
        <is>
          <t>Всего накладные расходы</t>
        </is>
      </c>
      <c r="L204" s="124" t="n">
        <v>7639.04</v>
      </c>
      <c r="M204" s="125" t="n"/>
      <c r="N204" s="124" t="n">
        <v>544356.63</v>
      </c>
    </row>
    <row r="205" ht="19.35" customHeight="1">
      <c r="A205" s="121" t="n"/>
      <c r="B205" s="126" t="n"/>
      <c r="C205" s="127" t="inlineStr">
        <is>
          <t>Всего сметная прибыль</t>
        </is>
      </c>
      <c r="L205" s="124" t="n">
        <v>3519.09</v>
      </c>
      <c r="M205" s="125" t="n"/>
      <c r="N205" s="124" t="n">
        <v>250771.01</v>
      </c>
    </row>
    <row r="206" ht="19.35" customHeight="1">
      <c r="A206" s="121" t="n"/>
      <c r="B206" s="126" t="n"/>
      <c r="C206" s="127" t="inlineStr">
        <is>
          <t>Справочно</t>
        </is>
      </c>
      <c r="L206" s="124" t="n"/>
      <c r="M206" s="125" t="n"/>
      <c r="N206" s="124" t="n"/>
    </row>
    <row r="207" ht="19.35" customHeight="1">
      <c r="A207" s="121" t="n"/>
      <c r="B207" s="122" t="n"/>
      <c r="C207" s="127" t="inlineStr">
        <is>
          <t>затраты труда рабочих</t>
        </is>
      </c>
      <c r="I207" s="131" t="n">
        <v>888.33924</v>
      </c>
      <c r="J207" s="132" t="n"/>
      <c r="K207" s="132" t="n"/>
      <c r="L207" s="125" t="n"/>
      <c r="M207" s="125" t="n"/>
      <c r="N207" s="125" t="n"/>
    </row>
    <row r="208" ht="19.35" customHeight="1">
      <c r="A208" s="121" t="n"/>
      <c r="B208" s="122" t="n"/>
      <c r="C208" s="127" t="inlineStr">
        <is>
          <t>затраты труда машинистов</t>
        </is>
      </c>
      <c r="I208" s="131" t="n">
        <v>79.14624000000001</v>
      </c>
      <c r="J208" s="132" t="n"/>
      <c r="K208" s="132" t="n"/>
      <c r="L208" s="125" t="n"/>
      <c r="M208" s="125" t="n"/>
      <c r="N208" s="125" t="n"/>
    </row>
    <row r="209" ht="19.35" customHeight="1">
      <c r="A209" s="121" t="n"/>
      <c r="B209" s="140" t="n"/>
      <c r="C209" s="140" t="n"/>
      <c r="D209" s="36" t="n"/>
      <c r="E209" s="36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1" t="inlineStr">
        <is>
          <t>Составил: ______________________________________/  Григорова И. А. /</t>
        </is>
      </c>
    </row>
    <row r="211" ht="19.35" customHeight="1">
      <c r="A211" s="141" t="n"/>
      <c r="B211" s="141" t="n"/>
      <c r="C211" s="142" t="inlineStr">
        <is>
          <t>должность, подпись (инициалы, фамилия)</t>
        </is>
      </c>
      <c r="G211" s="143" t="n"/>
      <c r="H211" s="143" t="n"/>
      <c r="I211" s="143" t="n"/>
      <c r="J211" s="141" t="n"/>
      <c r="K211" s="141" t="n"/>
      <c r="L211" s="141" t="n"/>
      <c r="M211" s="141" t="n"/>
      <c r="N211" s="141" t="n"/>
    </row>
    <row r="212" ht="19.35" customHeight="1">
      <c r="A212" s="141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2" t="inlineStr">
        <is>
          <t>должность, подпись (инициалы, фамилия)</t>
        </is>
      </c>
      <c r="G213" s="143" t="n"/>
      <c r="H213" s="143" t="n"/>
      <c r="I213" s="143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Амурская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Амурская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02-35_1-02</t>
        </is>
      </c>
    </row>
    <row r="25" ht="19.35" customHeight="1">
      <c r="A25" s="7" t="inlineStr">
        <is>
          <t>35 ВЛ220 Архара-Облучье с отпайкой на ПС Тарманчука. Архаринский р-он Аркадьевский сельсовет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65.83</v>
      </c>
      <c r="M31" s="61" t="n">
        <v>0.92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151.42</v>
      </c>
      <c r="E32" s="68" t="inlineStr">
        <is>
          <t>(</t>
        </is>
      </c>
      <c r="F32" s="67" t="n">
        <v>2.12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110.24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/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151.42</v>
      </c>
      <c r="E34" s="68" t="inlineStr">
        <is>
          <t>(</t>
        </is>
      </c>
      <c r="F34" s="74" t="n">
        <v>2.12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Пролет 3-9 (1-3 вырубки нет)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42" customHeight="1">
      <c r="A44" s="84" t="inlineStr">
        <is>
          <t>1</t>
        </is>
      </c>
      <c r="B44" s="87" t="inlineStr">
        <is>
          <t>ФЕР01-02-101-02</t>
        </is>
      </c>
      <c r="C44" s="88" t="inlineStr">
        <is>
          <t>Разделка древесины мягких пород, полученной от валки леса, диаметр стволов: до 16 см</t>
        </is>
      </c>
      <c r="D44" s="266" t="n"/>
      <c r="E44" s="267" t="n"/>
      <c r="F44" s="89" t="inlineStr">
        <is>
          <t>100 деревьев</t>
        </is>
      </c>
      <c r="G44" s="90" t="n">
        <v>1.41</v>
      </c>
      <c r="H44" s="91" t="n">
        <v>1</v>
      </c>
      <c r="I44" s="112" t="n">
        <v>1.41</v>
      </c>
      <c r="J44" s="90" t="n"/>
      <c r="K44" s="90" t="n"/>
      <c r="L44" s="90" t="n"/>
      <c r="M44" s="90" t="n"/>
      <c r="N44" s="90" t="n"/>
    </row>
    <row r="45" ht="24.6" customHeight="1">
      <c r="A45" s="92" t="n"/>
      <c r="B45" s="93" t="inlineStr">
        <is>
          <t>Прил.1.12 п.3.213</t>
        </is>
      </c>
      <c r="C45" s="94" t="inlineStr">
        <is>
          <t>Разделка древесины без заготовки дров ОЗП=0,8; ЭМ=0,7; ЗПМ=0,7; ТЗ=0,8; ТЗМ=0,7</t>
        </is>
      </c>
      <c r="D45" s="266" t="n"/>
      <c r="E45" s="266" t="n"/>
      <c r="F45" s="266" t="n"/>
      <c r="G45" s="266" t="n"/>
      <c r="H45" s="266" t="n"/>
      <c r="I45" s="266" t="n"/>
      <c r="J45" s="266" t="n"/>
      <c r="K45" s="266" t="n"/>
      <c r="L45" s="266" t="n"/>
      <c r="M45" s="266" t="n"/>
      <c r="N45" s="267" t="n"/>
    </row>
    <row r="46" ht="19.35" customHeight="1">
      <c r="A46" s="92" t="n"/>
      <c r="B46" s="93" t="inlineStr">
        <is>
          <t>1</t>
        </is>
      </c>
      <c r="C46" s="94" t="inlineStr">
        <is>
          <t>ОТ</t>
        </is>
      </c>
      <c r="D46" s="266" t="n"/>
      <c r="E46" s="267" t="n"/>
      <c r="F46" s="95" t="n"/>
      <c r="G46" s="95" t="n"/>
      <c r="H46" s="95" t="n"/>
      <c r="I46" s="96" t="n"/>
      <c r="J46" s="97" t="n">
        <v>112.29</v>
      </c>
      <c r="K46" s="144" t="n">
        <v>0.96</v>
      </c>
      <c r="L46" s="97" t="n">
        <v>152</v>
      </c>
      <c r="M46" s="97" t="n">
        <v>71.26000000000001</v>
      </c>
      <c r="N46" s="99" t="n">
        <v>10831.52</v>
      </c>
    </row>
    <row r="47" ht="19.35" customHeight="1">
      <c r="A47" s="92" t="n"/>
      <c r="B47" s="100" t="n"/>
      <c r="C47" s="94" t="inlineStr">
        <is>
          <t>ЗТ</t>
        </is>
      </c>
      <c r="D47" s="266" t="n"/>
      <c r="E47" s="267" t="n"/>
      <c r="F47" s="101" t="inlineStr">
        <is>
          <t>чел.-ч</t>
        </is>
      </c>
      <c r="G47" s="271" t="n">
        <v>13.4</v>
      </c>
      <c r="H47" s="144" t="n">
        <v>0.96</v>
      </c>
      <c r="I47" s="270" t="n">
        <v>18.13824</v>
      </c>
      <c r="J47" s="96" t="n"/>
      <c r="K47" s="96" t="n"/>
      <c r="L47" s="96" t="n"/>
      <c r="M47" s="96" t="n"/>
      <c r="N47" s="96" t="n"/>
    </row>
    <row r="48" ht="19.35" customHeight="1">
      <c r="A48" s="92" t="n"/>
      <c r="B48" s="100" t="n"/>
      <c r="C48" s="94" t="inlineStr">
        <is>
          <t>Итого по расценке</t>
        </is>
      </c>
      <c r="D48" s="266" t="n"/>
      <c r="E48" s="267" t="n"/>
      <c r="F48" s="95" t="n"/>
      <c r="G48" s="103" t="n"/>
      <c r="H48" s="103" t="n"/>
      <c r="I48" s="96" t="n"/>
      <c r="J48" s="97" t="n">
        <v>112.29</v>
      </c>
      <c r="K48" s="96" t="n"/>
      <c r="L48" s="97" t="n">
        <v>152</v>
      </c>
      <c r="M48" s="96" t="n"/>
      <c r="N48" s="104" t="n"/>
    </row>
    <row r="49" ht="19.35" customHeight="1">
      <c r="A49" s="92" t="n"/>
      <c r="B49" s="105" t="n"/>
      <c r="C49" s="94" t="inlineStr">
        <is>
          <t>ФОТ</t>
        </is>
      </c>
      <c r="D49" s="266" t="n"/>
      <c r="E49" s="267" t="n"/>
      <c r="F49" s="95" t="n"/>
      <c r="G49" s="103" t="n"/>
      <c r="H49" s="103" t="n"/>
      <c r="I49" s="96" t="n"/>
      <c r="J49" s="96" t="n"/>
      <c r="K49" s="96" t="n"/>
      <c r="L49" s="97" t="n">
        <v>152</v>
      </c>
      <c r="M49" s="96" t="n"/>
      <c r="N49" s="99" t="n">
        <v>10831.52</v>
      </c>
    </row>
    <row r="50" ht="42" customHeight="1">
      <c r="A50" s="92" t="n"/>
      <c r="B50" s="106" t="inlineStr">
        <is>
          <t>Пр/812-001.4-1</t>
        </is>
      </c>
      <c r="C50" s="94" t="inlineStr">
        <is>
          <t>НР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89</v>
      </c>
      <c r="H50" s="108" t="n"/>
      <c r="I50" s="107" t="n">
        <v>89</v>
      </c>
      <c r="J50" s="96" t="n"/>
      <c r="K50" s="96" t="n"/>
      <c r="L50" s="97" t="n">
        <v>135.28</v>
      </c>
      <c r="M50" s="96" t="n"/>
      <c r="N50" s="109" t="n">
        <v>9640.049999999999</v>
      </c>
    </row>
    <row r="51" ht="42" customHeight="1">
      <c r="A51" s="92" t="n"/>
      <c r="B51" s="106" t="inlineStr">
        <is>
          <t>Пр/774-001.4</t>
        </is>
      </c>
      <c r="C51" s="94" t="inlineStr">
        <is>
          <t>СП Земляные работы по другим видам работ (подготовительным, сопутствующим, укрепительным)</t>
        </is>
      </c>
      <c r="D51" s="266" t="n"/>
      <c r="E51" s="267" t="n"/>
      <c r="F51" s="101" t="inlineStr">
        <is>
          <t>%</t>
        </is>
      </c>
      <c r="G51" s="107" t="n">
        <v>41</v>
      </c>
      <c r="H51" s="108" t="n"/>
      <c r="I51" s="107" t="n">
        <v>41</v>
      </c>
      <c r="J51" s="96" t="n"/>
      <c r="K51" s="96" t="n"/>
      <c r="L51" s="97" t="n">
        <v>62.32</v>
      </c>
      <c r="M51" s="96" t="n"/>
      <c r="N51" s="99" t="n">
        <v>4440.92</v>
      </c>
    </row>
    <row r="52" ht="19.35" customHeight="1">
      <c r="A52" s="92" t="n"/>
      <c r="B52" s="105" t="n"/>
      <c r="C52" s="84" t="inlineStr">
        <is>
          <t>Всего по позиции</t>
        </is>
      </c>
      <c r="D52" s="266" t="n"/>
      <c r="E52" s="267" t="n"/>
      <c r="F52" s="96" t="n"/>
      <c r="G52" s="103" t="n"/>
      <c r="H52" s="103" t="n"/>
      <c r="I52" s="110" t="n"/>
      <c r="J52" s="110" t="n"/>
      <c r="K52" s="110" t="n"/>
      <c r="L52" s="112" t="n">
        <v>349.6</v>
      </c>
      <c r="M52" s="110" t="n"/>
      <c r="N52" s="90" t="n"/>
    </row>
    <row r="53" ht="42" customHeight="1">
      <c r="A53" s="84" t="inlineStr">
        <is>
          <t>2</t>
        </is>
      </c>
      <c r="B53" s="87" t="inlineStr">
        <is>
          <t>ФЕР01-02-101-05</t>
        </is>
      </c>
      <c r="C53" s="88" t="inlineStr">
        <is>
          <t>Разделка древесины мягких пород, полученной от валки леса, диаметр стволов: до 28 см</t>
        </is>
      </c>
      <c r="D53" s="266" t="n"/>
      <c r="E53" s="267" t="n"/>
      <c r="F53" s="89" t="inlineStr">
        <is>
          <t>100 деревьев</t>
        </is>
      </c>
      <c r="G53" s="90" t="n">
        <v>0.61</v>
      </c>
      <c r="H53" s="91" t="n">
        <v>1</v>
      </c>
      <c r="I53" s="112" t="n">
        <v>0.61</v>
      </c>
      <c r="J53" s="90" t="n"/>
      <c r="K53" s="90" t="n"/>
      <c r="L53" s="90" t="n"/>
      <c r="M53" s="90" t="n"/>
      <c r="N53" s="90" t="n"/>
    </row>
    <row r="54" ht="24.6" customHeight="1">
      <c r="A54" s="92" t="n"/>
      <c r="B54" s="93" t="inlineStr">
        <is>
          <t>Прил.1.12 п.3.213</t>
        </is>
      </c>
      <c r="C54" s="94" t="inlineStr">
        <is>
          <t>Разделка древесины без заготовки дров ОЗП=0,8; ЭМ=0,7; ЗПМ=0,7; ТЗ=0,8; ТЗМ=0,7</t>
        </is>
      </c>
      <c r="D54" s="266" t="n"/>
      <c r="E54" s="266" t="n"/>
      <c r="F54" s="266" t="n"/>
      <c r="G54" s="266" t="n"/>
      <c r="H54" s="266" t="n"/>
      <c r="I54" s="266" t="n"/>
      <c r="J54" s="266" t="n"/>
      <c r="K54" s="266" t="n"/>
      <c r="L54" s="266" t="n"/>
      <c r="M54" s="266" t="n"/>
      <c r="N54" s="267" t="n"/>
    </row>
    <row r="55" ht="19.35" customHeight="1">
      <c r="A55" s="92" t="n"/>
      <c r="B55" s="93" t="inlineStr">
        <is>
          <t>1</t>
        </is>
      </c>
      <c r="C55" s="94" t="inlineStr">
        <is>
          <t>ОТ</t>
        </is>
      </c>
      <c r="D55" s="266" t="n"/>
      <c r="E55" s="267" t="n"/>
      <c r="F55" s="95" t="n"/>
      <c r="G55" s="95" t="n"/>
      <c r="H55" s="95" t="n"/>
      <c r="I55" s="96" t="n"/>
      <c r="J55" s="97" t="n">
        <v>323.47</v>
      </c>
      <c r="K55" s="144" t="n">
        <v>0.96</v>
      </c>
      <c r="L55" s="97" t="n">
        <v>189.42</v>
      </c>
      <c r="M55" s="97" t="n">
        <v>71.26000000000001</v>
      </c>
      <c r="N55" s="99" t="n">
        <v>13498.07</v>
      </c>
    </row>
    <row r="56" ht="19.35" customHeight="1">
      <c r="A56" s="92" t="n"/>
      <c r="B56" s="100" t="n"/>
      <c r="C56" s="94" t="inlineStr">
        <is>
          <t>ЗТ</t>
        </is>
      </c>
      <c r="D56" s="266" t="n"/>
      <c r="E56" s="267" t="n"/>
      <c r="F56" s="101" t="inlineStr">
        <is>
          <t>чел.-ч</t>
        </is>
      </c>
      <c r="G56" s="271" t="n">
        <v>38.6</v>
      </c>
      <c r="H56" s="144" t="n">
        <v>0.96</v>
      </c>
      <c r="I56" s="270" t="n">
        <v>22.60416</v>
      </c>
      <c r="J56" s="96" t="n"/>
      <c r="K56" s="96" t="n"/>
      <c r="L56" s="96" t="n"/>
      <c r="M56" s="96" t="n"/>
      <c r="N56" s="96" t="n"/>
    </row>
    <row r="57" ht="19.35" customHeight="1">
      <c r="A57" s="92" t="n"/>
      <c r="B57" s="100" t="n"/>
      <c r="C57" s="94" t="inlineStr">
        <is>
          <t>Итого по расценке</t>
        </is>
      </c>
      <c r="D57" s="266" t="n"/>
      <c r="E57" s="267" t="n"/>
      <c r="F57" s="95" t="n"/>
      <c r="G57" s="103" t="n"/>
      <c r="H57" s="103" t="n"/>
      <c r="I57" s="96" t="n"/>
      <c r="J57" s="97" t="n">
        <v>323.47</v>
      </c>
      <c r="K57" s="96" t="n"/>
      <c r="L57" s="97" t="n">
        <v>189.42</v>
      </c>
      <c r="M57" s="96" t="n"/>
      <c r="N57" s="104" t="n"/>
    </row>
    <row r="58" ht="19.35" customHeight="1">
      <c r="A58" s="92" t="n"/>
      <c r="B58" s="105" t="n"/>
      <c r="C58" s="94" t="inlineStr">
        <is>
          <t>ФОТ</t>
        </is>
      </c>
      <c r="D58" s="266" t="n"/>
      <c r="E58" s="267" t="n"/>
      <c r="F58" s="95" t="n"/>
      <c r="G58" s="103" t="n"/>
      <c r="H58" s="103" t="n"/>
      <c r="I58" s="96" t="n"/>
      <c r="J58" s="96" t="n"/>
      <c r="K58" s="96" t="n"/>
      <c r="L58" s="97" t="n">
        <v>189.42</v>
      </c>
      <c r="M58" s="96" t="n"/>
      <c r="N58" s="99" t="n">
        <v>13498.07</v>
      </c>
    </row>
    <row r="59" ht="42" customHeight="1">
      <c r="A59" s="92" t="n"/>
      <c r="B59" s="106" t="inlineStr">
        <is>
          <t>Пр/812-001.4-1</t>
        </is>
      </c>
      <c r="C59" s="94" t="inlineStr">
        <is>
          <t>НР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89</v>
      </c>
      <c r="H59" s="108" t="n"/>
      <c r="I59" s="107" t="n">
        <v>89</v>
      </c>
      <c r="J59" s="96" t="n"/>
      <c r="K59" s="96" t="n"/>
      <c r="L59" s="97" t="n">
        <v>168.58</v>
      </c>
      <c r="M59" s="96" t="n"/>
      <c r="N59" s="109" t="n">
        <v>12013.28</v>
      </c>
    </row>
    <row r="60" ht="42" customHeight="1">
      <c r="A60" s="92" t="n"/>
      <c r="B60" s="106" t="inlineStr">
        <is>
          <t>Пр/774-001.4</t>
        </is>
      </c>
      <c r="C60" s="94" t="inlineStr">
        <is>
          <t>СП Земляные работы по другим видам работ (подготовительным, сопутствующим, укрепительным)</t>
        </is>
      </c>
      <c r="D60" s="266" t="n"/>
      <c r="E60" s="267" t="n"/>
      <c r="F60" s="101" t="inlineStr">
        <is>
          <t>%</t>
        </is>
      </c>
      <c r="G60" s="107" t="n">
        <v>41</v>
      </c>
      <c r="H60" s="108" t="n"/>
      <c r="I60" s="107" t="n">
        <v>41</v>
      </c>
      <c r="J60" s="96" t="n"/>
      <c r="K60" s="96" t="n"/>
      <c r="L60" s="97" t="n">
        <v>77.66</v>
      </c>
      <c r="M60" s="96" t="n"/>
      <c r="N60" s="99" t="n">
        <v>5534.21</v>
      </c>
    </row>
    <row r="61" ht="19.35" customHeight="1">
      <c r="A61" s="92" t="n"/>
      <c r="B61" s="105" t="n"/>
      <c r="C61" s="84" t="inlineStr">
        <is>
          <t>Всего по позиции</t>
        </is>
      </c>
      <c r="D61" s="266" t="n"/>
      <c r="E61" s="267" t="n"/>
      <c r="F61" s="96" t="n"/>
      <c r="G61" s="103" t="n"/>
      <c r="H61" s="103" t="n"/>
      <c r="I61" s="110" t="n"/>
      <c r="J61" s="110" t="n"/>
      <c r="K61" s="110" t="n"/>
      <c r="L61" s="112" t="n">
        <v>435.66</v>
      </c>
      <c r="M61" s="110" t="n"/>
      <c r="N61" s="90" t="n"/>
    </row>
    <row r="62" ht="42" customHeight="1">
      <c r="A62" s="84" t="inlineStr">
        <is>
          <t>3</t>
        </is>
      </c>
      <c r="B62" s="87" t="inlineStr">
        <is>
          <t>ФЕР01-02-101-06</t>
        </is>
      </c>
      <c r="C62" s="88" t="inlineStr">
        <is>
          <t>Разделка древесины мягких пород, полученной от валки леса, диаметр стволов: до 32 см</t>
        </is>
      </c>
      <c r="D62" s="266" t="n"/>
      <c r="E62" s="267" t="n"/>
      <c r="F62" s="89" t="inlineStr">
        <is>
          <t>100 деревьев</t>
        </is>
      </c>
      <c r="G62" s="90" t="n">
        <v>0.21</v>
      </c>
      <c r="H62" s="91" t="n">
        <v>1</v>
      </c>
      <c r="I62" s="112" t="n">
        <v>0.21</v>
      </c>
      <c r="J62" s="90" t="n"/>
      <c r="K62" s="90" t="n"/>
      <c r="L62" s="90" t="n"/>
      <c r="M62" s="90" t="n"/>
      <c r="N62" s="90" t="n"/>
    </row>
    <row r="63" ht="24.6" customHeight="1">
      <c r="A63" s="92" t="n"/>
      <c r="B63" s="93" t="inlineStr">
        <is>
          <t>Прил.1.12 п.3.213</t>
        </is>
      </c>
      <c r="C63" s="94" t="inlineStr">
        <is>
          <t>Разделка древесины без заготовки дров ОЗП=0,8; ЭМ=0,7; ЗПМ=0,7; ТЗ=0,8; ТЗМ=0,7</t>
        </is>
      </c>
      <c r="D63" s="266" t="n"/>
      <c r="E63" s="266" t="n"/>
      <c r="F63" s="266" t="n"/>
      <c r="G63" s="266" t="n"/>
      <c r="H63" s="266" t="n"/>
      <c r="I63" s="266" t="n"/>
      <c r="J63" s="266" t="n"/>
      <c r="K63" s="266" t="n"/>
      <c r="L63" s="266" t="n"/>
      <c r="M63" s="266" t="n"/>
      <c r="N63" s="267" t="n"/>
    </row>
    <row r="64" ht="19.35" customHeight="1">
      <c r="A64" s="92" t="n"/>
      <c r="B64" s="93" t="inlineStr">
        <is>
          <t>1</t>
        </is>
      </c>
      <c r="C64" s="94" t="inlineStr">
        <is>
          <t>ОТ</t>
        </is>
      </c>
      <c r="D64" s="266" t="n"/>
      <c r="E64" s="267" t="n"/>
      <c r="F64" s="95" t="n"/>
      <c r="G64" s="95" t="n"/>
      <c r="H64" s="95" t="n"/>
      <c r="I64" s="96" t="n"/>
      <c r="J64" s="97" t="n">
        <v>406.43</v>
      </c>
      <c r="K64" s="144" t="n">
        <v>0.96</v>
      </c>
      <c r="L64" s="97" t="n">
        <v>81.94</v>
      </c>
      <c r="M64" s="97" t="n">
        <v>71.26000000000001</v>
      </c>
      <c r="N64" s="99" t="n">
        <v>5839.04</v>
      </c>
    </row>
    <row r="65" ht="19.35" customHeight="1">
      <c r="A65" s="92" t="n"/>
      <c r="B65" s="100" t="n"/>
      <c r="C65" s="94" t="inlineStr">
        <is>
          <t>ЗТ</t>
        </is>
      </c>
      <c r="D65" s="266" t="n"/>
      <c r="E65" s="267" t="n"/>
      <c r="F65" s="101" t="inlineStr">
        <is>
          <t>чел.-ч</t>
        </is>
      </c>
      <c r="G65" s="271" t="n">
        <v>48.5</v>
      </c>
      <c r="H65" s="144" t="n">
        <v>0.96</v>
      </c>
      <c r="I65" s="272" t="n">
        <v>9.7776</v>
      </c>
      <c r="J65" s="96" t="n"/>
      <c r="K65" s="96" t="n"/>
      <c r="L65" s="96" t="n"/>
      <c r="M65" s="96" t="n"/>
      <c r="N65" s="96" t="n"/>
    </row>
    <row r="66" ht="19.35" customHeight="1">
      <c r="A66" s="92" t="n"/>
      <c r="B66" s="100" t="n"/>
      <c r="C66" s="94" t="inlineStr">
        <is>
          <t>Итого по расценке</t>
        </is>
      </c>
      <c r="D66" s="266" t="n"/>
      <c r="E66" s="267" t="n"/>
      <c r="F66" s="95" t="n"/>
      <c r="G66" s="103" t="n"/>
      <c r="H66" s="103" t="n"/>
      <c r="I66" s="96" t="n"/>
      <c r="J66" s="97" t="n">
        <v>406.43</v>
      </c>
      <c r="K66" s="96" t="n"/>
      <c r="L66" s="97" t="n">
        <v>81.94</v>
      </c>
      <c r="M66" s="96" t="n"/>
      <c r="N66" s="104" t="n"/>
    </row>
    <row r="67" ht="19.35" customHeight="1">
      <c r="A67" s="92" t="n"/>
      <c r="B67" s="105" t="n"/>
      <c r="C67" s="94" t="inlineStr">
        <is>
          <t>ФОТ</t>
        </is>
      </c>
      <c r="D67" s="266" t="n"/>
      <c r="E67" s="267" t="n"/>
      <c r="F67" s="95" t="n"/>
      <c r="G67" s="103" t="n"/>
      <c r="H67" s="103" t="n"/>
      <c r="I67" s="96" t="n"/>
      <c r="J67" s="96" t="n"/>
      <c r="K67" s="96" t="n"/>
      <c r="L67" s="97" t="n">
        <v>81.94</v>
      </c>
      <c r="M67" s="96" t="n"/>
      <c r="N67" s="99" t="n">
        <v>5839.04</v>
      </c>
    </row>
    <row r="68" ht="42" customHeight="1">
      <c r="A68" s="92" t="n"/>
      <c r="B68" s="106" t="inlineStr">
        <is>
          <t>Пр/812-001.4-1</t>
        </is>
      </c>
      <c r="C68" s="94" t="inlineStr">
        <is>
          <t>НР Земляные работы по другим видам работ (подготовительным, сопутствующим, укрепительным)</t>
        </is>
      </c>
      <c r="D68" s="266" t="n"/>
      <c r="E68" s="267" t="n"/>
      <c r="F68" s="101" t="inlineStr">
        <is>
          <t>%</t>
        </is>
      </c>
      <c r="G68" s="107" t="n">
        <v>89</v>
      </c>
      <c r="H68" s="108" t="n"/>
      <c r="I68" s="107" t="n">
        <v>89</v>
      </c>
      <c r="J68" s="96" t="n"/>
      <c r="K68" s="96" t="n"/>
      <c r="L68" s="97" t="n">
        <v>72.93000000000001</v>
      </c>
      <c r="M68" s="96" t="n"/>
      <c r="N68" s="109" t="n">
        <v>5196.75</v>
      </c>
    </row>
    <row r="69" ht="42" customHeight="1">
      <c r="A69" s="92" t="n"/>
      <c r="B69" s="106" t="inlineStr">
        <is>
          <t>Пр/774-001.4</t>
        </is>
      </c>
      <c r="C69" s="94" t="inlineStr">
        <is>
          <t>СП Земляные работы по другим видам работ (подготовительным, сопутствующим, укрепительным)</t>
        </is>
      </c>
      <c r="D69" s="266" t="n"/>
      <c r="E69" s="267" t="n"/>
      <c r="F69" s="101" t="inlineStr">
        <is>
          <t>%</t>
        </is>
      </c>
      <c r="G69" s="107" t="n">
        <v>41</v>
      </c>
      <c r="H69" s="108" t="n"/>
      <c r="I69" s="107" t="n">
        <v>41</v>
      </c>
      <c r="J69" s="96" t="n"/>
      <c r="K69" s="96" t="n"/>
      <c r="L69" s="97" t="n">
        <v>33.6</v>
      </c>
      <c r="M69" s="96" t="n"/>
      <c r="N69" s="99" t="n">
        <v>2394.01</v>
      </c>
    </row>
    <row r="70" ht="19.35" customHeight="1">
      <c r="A70" s="92" t="n"/>
      <c r="B70" s="105" t="n"/>
      <c r="C70" s="84" t="inlineStr">
        <is>
          <t>Всего по позиции</t>
        </is>
      </c>
      <c r="D70" s="266" t="n"/>
      <c r="E70" s="267" t="n"/>
      <c r="F70" s="96" t="n"/>
      <c r="G70" s="103" t="n"/>
      <c r="H70" s="103" t="n"/>
      <c r="I70" s="110" t="n"/>
      <c r="J70" s="110" t="n"/>
      <c r="K70" s="110" t="n"/>
      <c r="L70" s="112" t="n">
        <v>188.47</v>
      </c>
      <c r="M70" s="110" t="n"/>
      <c r="N70" s="90" t="n"/>
    </row>
    <row r="71" ht="55.35" customHeight="1">
      <c r="A71" s="84" t="inlineStr">
        <is>
          <t>4</t>
        </is>
      </c>
      <c r="B71" s="87" t="inlineStr">
        <is>
          <t>ФЕР01-02-101-09</t>
        </is>
      </c>
      <c r="C71" s="88" t="inlineStr">
        <is>
          <t>Разделка древесины твердых пород и лиственницы, полученной от валки леса, диаметр стволов: до 16 см</t>
        </is>
      </c>
      <c r="D71" s="266" t="n"/>
      <c r="E71" s="267" t="n"/>
      <c r="F71" s="89" t="inlineStr">
        <is>
          <t>100 деревьев</t>
        </is>
      </c>
      <c r="G71" s="90" t="n">
        <v>1.39</v>
      </c>
      <c r="H71" s="91" t="n">
        <v>1</v>
      </c>
      <c r="I71" s="112" t="n">
        <v>1.39</v>
      </c>
      <c r="J71" s="90" t="n"/>
      <c r="K71" s="90" t="n"/>
      <c r="L71" s="90" t="n"/>
      <c r="M71" s="90" t="n"/>
      <c r="N71" s="90" t="n"/>
    </row>
    <row r="72" ht="24.6" customHeight="1">
      <c r="A72" s="92" t="n"/>
      <c r="B72" s="93" t="inlineStr">
        <is>
          <t>Прил.1.12 п.3.213</t>
        </is>
      </c>
      <c r="C72" s="94" t="inlineStr">
        <is>
          <t>Разделка древесины без заготовки дров ОЗП=0,8; ЭМ=0,7; ЗПМ=0,7; ТЗ=0,8; ТЗМ=0,7</t>
        </is>
      </c>
      <c r="D72" s="266" t="n"/>
      <c r="E72" s="266" t="n"/>
      <c r="F72" s="266" t="n"/>
      <c r="G72" s="266" t="n"/>
      <c r="H72" s="266" t="n"/>
      <c r="I72" s="266" t="n"/>
      <c r="J72" s="266" t="n"/>
      <c r="K72" s="266" t="n"/>
      <c r="L72" s="266" t="n"/>
      <c r="M72" s="266" t="n"/>
      <c r="N72" s="267" t="n"/>
    </row>
    <row r="73" ht="19.35" customHeight="1">
      <c r="A73" s="92" t="n"/>
      <c r="B73" s="93" t="inlineStr">
        <is>
          <t>1</t>
        </is>
      </c>
      <c r="C73" s="94" t="inlineStr">
        <is>
          <t>ОТ</t>
        </is>
      </c>
      <c r="D73" s="266" t="n"/>
      <c r="E73" s="267" t="n"/>
      <c r="F73" s="95" t="n"/>
      <c r="G73" s="95" t="n"/>
      <c r="H73" s="95" t="n"/>
      <c r="I73" s="96" t="n"/>
      <c r="J73" s="97" t="n">
        <v>131.57</v>
      </c>
      <c r="K73" s="144" t="n">
        <v>0.96</v>
      </c>
      <c r="L73" s="97" t="n">
        <v>175.57</v>
      </c>
      <c r="M73" s="97" t="n">
        <v>71.26000000000001</v>
      </c>
      <c r="N73" s="99" t="n">
        <v>12511.12</v>
      </c>
    </row>
    <row r="74" ht="19.35" customHeight="1">
      <c r="A74" s="92" t="n"/>
      <c r="B74" s="100" t="n"/>
      <c r="C74" s="94" t="inlineStr">
        <is>
          <t>ЗТ</t>
        </is>
      </c>
      <c r="D74" s="266" t="n"/>
      <c r="E74" s="267" t="n"/>
      <c r="F74" s="101" t="inlineStr">
        <is>
          <t>чел.-ч</t>
        </is>
      </c>
      <c r="G74" s="271" t="n">
        <v>15.7</v>
      </c>
      <c r="H74" s="144" t="n">
        <v>0.96</v>
      </c>
      <c r="I74" s="270" t="n">
        <v>20.95008</v>
      </c>
      <c r="J74" s="96" t="n"/>
      <c r="K74" s="96" t="n"/>
      <c r="L74" s="96" t="n"/>
      <c r="M74" s="96" t="n"/>
      <c r="N74" s="96" t="n"/>
    </row>
    <row r="75" ht="19.35" customHeight="1">
      <c r="A75" s="92" t="n"/>
      <c r="B75" s="100" t="n"/>
      <c r="C75" s="94" t="inlineStr">
        <is>
          <t>Итого по расценке</t>
        </is>
      </c>
      <c r="D75" s="266" t="n"/>
      <c r="E75" s="267" t="n"/>
      <c r="F75" s="95" t="n"/>
      <c r="G75" s="103" t="n"/>
      <c r="H75" s="103" t="n"/>
      <c r="I75" s="96" t="n"/>
      <c r="J75" s="97" t="n">
        <v>131.57</v>
      </c>
      <c r="K75" s="96" t="n"/>
      <c r="L75" s="97" t="n">
        <v>175.57</v>
      </c>
      <c r="M75" s="96" t="n"/>
      <c r="N75" s="104" t="n"/>
    </row>
    <row r="76" ht="19.35" customHeight="1">
      <c r="A76" s="92" t="n"/>
      <c r="B76" s="105" t="n"/>
      <c r="C76" s="94" t="inlineStr">
        <is>
          <t>ФОТ</t>
        </is>
      </c>
      <c r="D76" s="266" t="n"/>
      <c r="E76" s="267" t="n"/>
      <c r="F76" s="95" t="n"/>
      <c r="G76" s="103" t="n"/>
      <c r="H76" s="103" t="n"/>
      <c r="I76" s="96" t="n"/>
      <c r="J76" s="96" t="n"/>
      <c r="K76" s="96" t="n"/>
      <c r="L76" s="97" t="n">
        <v>175.57</v>
      </c>
      <c r="M76" s="96" t="n"/>
      <c r="N76" s="99" t="n">
        <v>12511.12</v>
      </c>
    </row>
    <row r="77" ht="42" customHeight="1">
      <c r="A77" s="92" t="n"/>
      <c r="B77" s="106" t="inlineStr">
        <is>
          <t>Пр/812-001.4-1</t>
        </is>
      </c>
      <c r="C77" s="94" t="inlineStr">
        <is>
          <t>НР Земляные работы по другим видам работ (подготовительным, сопутствующим, укрепительным)</t>
        </is>
      </c>
      <c r="D77" s="266" t="n"/>
      <c r="E77" s="267" t="n"/>
      <c r="F77" s="101" t="inlineStr">
        <is>
          <t>%</t>
        </is>
      </c>
      <c r="G77" s="107" t="n">
        <v>89</v>
      </c>
      <c r="H77" s="108" t="n"/>
      <c r="I77" s="107" t="n">
        <v>89</v>
      </c>
      <c r="J77" s="96" t="n"/>
      <c r="K77" s="96" t="n"/>
      <c r="L77" s="97" t="n">
        <v>156.26</v>
      </c>
      <c r="M77" s="96" t="n"/>
      <c r="N77" s="109" t="n">
        <v>11134.9</v>
      </c>
    </row>
    <row r="78" ht="42" customHeight="1">
      <c r="A78" s="92" t="n"/>
      <c r="B78" s="106" t="inlineStr">
        <is>
          <t>Пр/774-001.4</t>
        </is>
      </c>
      <c r="C78" s="94" t="inlineStr">
        <is>
          <t>СП Земляные работы по другим видам работ (подготовительным, сопутствующим, укрепительным)</t>
        </is>
      </c>
      <c r="D78" s="266" t="n"/>
      <c r="E78" s="267" t="n"/>
      <c r="F78" s="101" t="inlineStr">
        <is>
          <t>%</t>
        </is>
      </c>
      <c r="G78" s="107" t="n">
        <v>41</v>
      </c>
      <c r="H78" s="108" t="n"/>
      <c r="I78" s="107" t="n">
        <v>41</v>
      </c>
      <c r="J78" s="96" t="n"/>
      <c r="K78" s="96" t="n"/>
      <c r="L78" s="97" t="n">
        <v>71.98</v>
      </c>
      <c r="M78" s="96" t="n"/>
      <c r="N78" s="99" t="n">
        <v>5129.56</v>
      </c>
    </row>
    <row r="79" ht="19.35" customHeight="1">
      <c r="A79" s="92" t="n"/>
      <c r="B79" s="105" t="n"/>
      <c r="C79" s="84" t="inlineStr">
        <is>
          <t>Всего по позиции</t>
        </is>
      </c>
      <c r="D79" s="266" t="n"/>
      <c r="E79" s="267" t="n"/>
      <c r="F79" s="96" t="n"/>
      <c r="G79" s="103" t="n"/>
      <c r="H79" s="103" t="n"/>
      <c r="I79" s="110" t="n"/>
      <c r="J79" s="110" t="n"/>
      <c r="K79" s="110" t="n"/>
      <c r="L79" s="112" t="n">
        <v>403.81</v>
      </c>
      <c r="M79" s="110" t="n"/>
      <c r="N79" s="90" t="n"/>
    </row>
    <row r="80" ht="55.35" customHeight="1">
      <c r="A80" s="84" t="inlineStr">
        <is>
          <t>5</t>
        </is>
      </c>
      <c r="B80" s="87" t="inlineStr">
        <is>
          <t>ФЕР01-02-101-12</t>
        </is>
      </c>
      <c r="C80" s="88" t="inlineStr">
        <is>
          <t>Разделка древесины твердых пород и лиственницы, полученной от валки леса, диаметр стволов: до 28 см</t>
        </is>
      </c>
      <c r="D80" s="266" t="n"/>
      <c r="E80" s="267" t="n"/>
      <c r="F80" s="89" t="inlineStr">
        <is>
          <t>100 деревьев</t>
        </is>
      </c>
      <c r="G80" s="90" t="n">
        <v>0.61</v>
      </c>
      <c r="H80" s="91" t="n">
        <v>1</v>
      </c>
      <c r="I80" s="112" t="n">
        <v>0.61</v>
      </c>
      <c r="J80" s="90" t="n"/>
      <c r="K80" s="90" t="n"/>
      <c r="L80" s="90" t="n"/>
      <c r="M80" s="90" t="n"/>
      <c r="N80" s="90" t="n"/>
    </row>
    <row r="81" ht="24.6" customHeight="1">
      <c r="A81" s="92" t="n"/>
      <c r="B81" s="93" t="inlineStr">
        <is>
          <t>Прил.1.12 п.3.213</t>
        </is>
      </c>
      <c r="C81" s="94" t="inlineStr">
        <is>
          <t>Разделка древесины без заготовки дров ОЗП=0,8; ЭМ=0,7; ЗПМ=0,7; ТЗ=0,8; ТЗМ=0,7</t>
        </is>
      </c>
      <c r="D81" s="266" t="n"/>
      <c r="E81" s="266" t="n"/>
      <c r="F81" s="266" t="n"/>
      <c r="G81" s="266" t="n"/>
      <c r="H81" s="266" t="n"/>
      <c r="I81" s="266" t="n"/>
      <c r="J81" s="266" t="n"/>
      <c r="K81" s="266" t="n"/>
      <c r="L81" s="266" t="n"/>
      <c r="M81" s="266" t="n"/>
      <c r="N81" s="267" t="n"/>
    </row>
    <row r="82" ht="19.35" customHeight="1">
      <c r="A82" s="92" t="n"/>
      <c r="B82" s="93" t="inlineStr">
        <is>
          <t>1</t>
        </is>
      </c>
      <c r="C82" s="94" t="inlineStr">
        <is>
          <t>ОТ</t>
        </is>
      </c>
      <c r="D82" s="266" t="n"/>
      <c r="E82" s="267" t="n"/>
      <c r="F82" s="95" t="n"/>
      <c r="G82" s="95" t="n"/>
      <c r="H82" s="95" t="n"/>
      <c r="I82" s="96" t="n"/>
      <c r="J82" s="97" t="n">
        <v>384.64</v>
      </c>
      <c r="K82" s="144" t="n">
        <v>0.96</v>
      </c>
      <c r="L82" s="97" t="n">
        <v>225.25</v>
      </c>
      <c r="M82" s="97" t="n">
        <v>71.26000000000001</v>
      </c>
      <c r="N82" s="99" t="n">
        <v>16051.32</v>
      </c>
    </row>
    <row r="83" ht="19.35" customHeight="1">
      <c r="A83" s="92" t="n"/>
      <c r="B83" s="100" t="n"/>
      <c r="C83" s="94" t="inlineStr">
        <is>
          <t>ЗТ</t>
        </is>
      </c>
      <c r="D83" s="266" t="n"/>
      <c r="E83" s="267" t="n"/>
      <c r="F83" s="101" t="inlineStr">
        <is>
          <t>чел.-ч</t>
        </is>
      </c>
      <c r="G83" s="271" t="n">
        <v>45.9</v>
      </c>
      <c r="H83" s="144" t="n">
        <v>0.96</v>
      </c>
      <c r="I83" s="270" t="n">
        <v>26.87904</v>
      </c>
      <c r="J83" s="96" t="n"/>
      <c r="K83" s="96" t="n"/>
      <c r="L83" s="96" t="n"/>
      <c r="M83" s="96" t="n"/>
      <c r="N83" s="96" t="n"/>
    </row>
    <row r="84" ht="19.35" customHeight="1">
      <c r="A84" s="92" t="n"/>
      <c r="B84" s="100" t="n"/>
      <c r="C84" s="94" t="inlineStr">
        <is>
          <t>Итого по расценке</t>
        </is>
      </c>
      <c r="D84" s="266" t="n"/>
      <c r="E84" s="267" t="n"/>
      <c r="F84" s="95" t="n"/>
      <c r="G84" s="103" t="n"/>
      <c r="H84" s="103" t="n"/>
      <c r="I84" s="96" t="n"/>
      <c r="J84" s="97" t="n">
        <v>384.64</v>
      </c>
      <c r="K84" s="96" t="n"/>
      <c r="L84" s="97" t="n">
        <v>225.25</v>
      </c>
      <c r="M84" s="96" t="n"/>
      <c r="N84" s="104" t="n"/>
    </row>
    <row r="85" ht="19.35" customHeight="1">
      <c r="A85" s="92" t="n"/>
      <c r="B85" s="105" t="n"/>
      <c r="C85" s="94" t="inlineStr">
        <is>
          <t>ФОТ</t>
        </is>
      </c>
      <c r="D85" s="266" t="n"/>
      <c r="E85" s="267" t="n"/>
      <c r="F85" s="95" t="n"/>
      <c r="G85" s="103" t="n"/>
      <c r="H85" s="103" t="n"/>
      <c r="I85" s="96" t="n"/>
      <c r="J85" s="96" t="n"/>
      <c r="K85" s="96" t="n"/>
      <c r="L85" s="97" t="n">
        <v>225.25</v>
      </c>
      <c r="M85" s="96" t="n"/>
      <c r="N85" s="99" t="n">
        <v>16051.32</v>
      </c>
    </row>
    <row r="86" ht="42" customHeight="1">
      <c r="A86" s="92" t="n"/>
      <c r="B86" s="106" t="inlineStr">
        <is>
          <t>Пр/812-001.4-1</t>
        </is>
      </c>
      <c r="C86" s="94" t="inlineStr">
        <is>
          <t>НР Земляные работы по другим видам работ (подготовительным, сопутствующим, укрепительным)</t>
        </is>
      </c>
      <c r="D86" s="266" t="n"/>
      <c r="E86" s="267" t="n"/>
      <c r="F86" s="101" t="inlineStr">
        <is>
          <t>%</t>
        </is>
      </c>
      <c r="G86" s="107" t="n">
        <v>89</v>
      </c>
      <c r="H86" s="108" t="n"/>
      <c r="I86" s="107" t="n">
        <v>89</v>
      </c>
      <c r="J86" s="96" t="n"/>
      <c r="K86" s="96" t="n"/>
      <c r="L86" s="97" t="n">
        <v>200.47</v>
      </c>
      <c r="M86" s="96" t="n"/>
      <c r="N86" s="109" t="n">
        <v>14285.67</v>
      </c>
    </row>
    <row r="87" ht="42" customHeight="1">
      <c r="A87" s="92" t="n"/>
      <c r="B87" s="106" t="inlineStr">
        <is>
          <t>Пр/774-001.4</t>
        </is>
      </c>
      <c r="C87" s="94" t="inlineStr">
        <is>
          <t>СП Земляные работы по другим видам работ (подготовительным, сопутствующим, укрепительным)</t>
        </is>
      </c>
      <c r="D87" s="266" t="n"/>
      <c r="E87" s="267" t="n"/>
      <c r="F87" s="101" t="inlineStr">
        <is>
          <t>%</t>
        </is>
      </c>
      <c r="G87" s="107" t="n">
        <v>41</v>
      </c>
      <c r="H87" s="108" t="n"/>
      <c r="I87" s="107" t="n">
        <v>41</v>
      </c>
      <c r="J87" s="96" t="n"/>
      <c r="K87" s="96" t="n"/>
      <c r="L87" s="97" t="n">
        <v>92.34999999999999</v>
      </c>
      <c r="M87" s="96" t="n"/>
      <c r="N87" s="99" t="n">
        <v>6581.04</v>
      </c>
    </row>
    <row r="88" ht="19.35" customHeight="1">
      <c r="A88" s="92" t="n"/>
      <c r="B88" s="105" t="n"/>
      <c r="C88" s="84" t="inlineStr">
        <is>
          <t>Всего по позиции</t>
        </is>
      </c>
      <c r="D88" s="266" t="n"/>
      <c r="E88" s="267" t="n"/>
      <c r="F88" s="96" t="n"/>
      <c r="G88" s="103" t="n"/>
      <c r="H88" s="103" t="n"/>
      <c r="I88" s="110" t="n"/>
      <c r="J88" s="110" t="n"/>
      <c r="K88" s="110" t="n"/>
      <c r="L88" s="112" t="n">
        <v>518.0700000000001</v>
      </c>
      <c r="M88" s="110" t="n"/>
      <c r="N88" s="90" t="n"/>
    </row>
    <row r="89" ht="55.35" customHeight="1">
      <c r="A89" s="84" t="inlineStr">
        <is>
          <t>6</t>
        </is>
      </c>
      <c r="B89" s="87" t="inlineStr">
        <is>
          <t>ФЕР01-02-101-13</t>
        </is>
      </c>
      <c r="C89" s="88" t="inlineStr">
        <is>
          <t>Разделка древесины твердых пород и лиственницы, полученной от валки леса, диаметр стволов: до 32 см</t>
        </is>
      </c>
      <c r="D89" s="266" t="n"/>
      <c r="E89" s="267" t="n"/>
      <c r="F89" s="89" t="inlineStr">
        <is>
          <t>100 деревьев</t>
        </is>
      </c>
      <c r="G89" s="90" t="n">
        <v>0.21</v>
      </c>
      <c r="H89" s="91" t="n">
        <v>1</v>
      </c>
      <c r="I89" s="112" t="n">
        <v>0.21</v>
      </c>
      <c r="J89" s="90" t="n"/>
      <c r="K89" s="90" t="n"/>
      <c r="L89" s="90" t="n"/>
      <c r="M89" s="90" t="n"/>
      <c r="N89" s="90" t="n"/>
    </row>
    <row r="90" ht="24.6" customHeight="1">
      <c r="A90" s="92" t="n"/>
      <c r="B90" s="93" t="inlineStr">
        <is>
          <t>Прил.1.12 п.3.213</t>
        </is>
      </c>
      <c r="C90" s="94" t="inlineStr">
        <is>
          <t>Разделка древесины без заготовки дров ОЗП=0,8; ЭМ=0,7; ЗПМ=0,7; ТЗ=0,8; ТЗМ=0,7</t>
        </is>
      </c>
      <c r="D90" s="266" t="n"/>
      <c r="E90" s="266" t="n"/>
      <c r="F90" s="266" t="n"/>
      <c r="G90" s="266" t="n"/>
      <c r="H90" s="266" t="n"/>
      <c r="I90" s="266" t="n"/>
      <c r="J90" s="266" t="n"/>
      <c r="K90" s="266" t="n"/>
      <c r="L90" s="266" t="n"/>
      <c r="M90" s="266" t="n"/>
      <c r="N90" s="267" t="n"/>
    </row>
    <row r="91" ht="19.35" customHeight="1">
      <c r="A91" s="92" t="n"/>
      <c r="B91" s="93" t="inlineStr">
        <is>
          <t>1</t>
        </is>
      </c>
      <c r="C91" s="94" t="inlineStr">
        <is>
          <t>ОТ</t>
        </is>
      </c>
      <c r="D91" s="266" t="n"/>
      <c r="E91" s="267" t="n"/>
      <c r="F91" s="95" t="n"/>
      <c r="G91" s="95" t="n"/>
      <c r="H91" s="95" t="n"/>
      <c r="I91" s="96" t="n"/>
      <c r="J91" s="97" t="n">
        <v>494.42</v>
      </c>
      <c r="K91" s="144" t="n">
        <v>0.96</v>
      </c>
      <c r="L91" s="97" t="n">
        <v>99.68000000000001</v>
      </c>
      <c r="M91" s="97" t="n">
        <v>71.26000000000001</v>
      </c>
      <c r="N91" s="99" t="n">
        <v>7103.2</v>
      </c>
    </row>
    <row r="92" ht="19.35" customHeight="1">
      <c r="A92" s="92" t="n"/>
      <c r="B92" s="100" t="n"/>
      <c r="C92" s="94" t="inlineStr">
        <is>
          <t>ЗТ</t>
        </is>
      </c>
      <c r="D92" s="266" t="n"/>
      <c r="E92" s="267" t="n"/>
      <c r="F92" s="101" t="inlineStr">
        <is>
          <t>чел.-ч</t>
        </is>
      </c>
      <c r="G92" s="117" t="n">
        <v>59</v>
      </c>
      <c r="H92" s="144" t="n">
        <v>0.96</v>
      </c>
      <c r="I92" s="272" t="n">
        <v>11.8944</v>
      </c>
      <c r="J92" s="96" t="n"/>
      <c r="K92" s="96" t="n"/>
      <c r="L92" s="96" t="n"/>
      <c r="M92" s="96" t="n"/>
      <c r="N92" s="96" t="n"/>
    </row>
    <row r="93" ht="19.35" customHeight="1">
      <c r="A93" s="92" t="n"/>
      <c r="B93" s="100" t="n"/>
      <c r="C93" s="94" t="inlineStr">
        <is>
          <t>Итого по расценке</t>
        </is>
      </c>
      <c r="D93" s="266" t="n"/>
      <c r="E93" s="267" t="n"/>
      <c r="F93" s="95" t="n"/>
      <c r="G93" s="103" t="n"/>
      <c r="H93" s="103" t="n"/>
      <c r="I93" s="96" t="n"/>
      <c r="J93" s="97" t="n">
        <v>494.42</v>
      </c>
      <c r="K93" s="96" t="n"/>
      <c r="L93" s="97" t="n">
        <v>99.68000000000001</v>
      </c>
      <c r="M93" s="96" t="n"/>
      <c r="N93" s="104" t="n"/>
    </row>
    <row r="94" ht="19.35" customHeight="1">
      <c r="A94" s="92" t="n"/>
      <c r="B94" s="105" t="n"/>
      <c r="C94" s="94" t="inlineStr">
        <is>
          <t>ФОТ</t>
        </is>
      </c>
      <c r="D94" s="266" t="n"/>
      <c r="E94" s="267" t="n"/>
      <c r="F94" s="95" t="n"/>
      <c r="G94" s="103" t="n"/>
      <c r="H94" s="103" t="n"/>
      <c r="I94" s="96" t="n"/>
      <c r="J94" s="96" t="n"/>
      <c r="K94" s="96" t="n"/>
      <c r="L94" s="97" t="n">
        <v>99.68000000000001</v>
      </c>
      <c r="M94" s="96" t="n"/>
      <c r="N94" s="99" t="n">
        <v>7103.2</v>
      </c>
    </row>
    <row r="95" ht="42" customHeight="1">
      <c r="A95" s="92" t="n"/>
      <c r="B95" s="106" t="inlineStr">
        <is>
          <t>Пр/812-001.4-1</t>
        </is>
      </c>
      <c r="C95" s="94" t="inlineStr">
        <is>
          <t>НР Земляные работы по другим видам работ (подготовительным, сопутствующим, укрепительным)</t>
        </is>
      </c>
      <c r="D95" s="266" t="n"/>
      <c r="E95" s="267" t="n"/>
      <c r="F95" s="101" t="inlineStr">
        <is>
          <t>%</t>
        </is>
      </c>
      <c r="G95" s="107" t="n">
        <v>89</v>
      </c>
      <c r="H95" s="108" t="n"/>
      <c r="I95" s="107" t="n">
        <v>89</v>
      </c>
      <c r="J95" s="96" t="n"/>
      <c r="K95" s="96" t="n"/>
      <c r="L95" s="97" t="n">
        <v>88.72</v>
      </c>
      <c r="M95" s="96" t="n"/>
      <c r="N95" s="109" t="n">
        <v>6321.85</v>
      </c>
    </row>
    <row r="96" ht="42" customHeight="1">
      <c r="A96" s="92" t="n"/>
      <c r="B96" s="106" t="inlineStr">
        <is>
          <t>Пр/774-001.4</t>
        </is>
      </c>
      <c r="C96" s="94" t="inlineStr">
        <is>
          <t>СП Земляные работы по другим видам работ (подготовительным, сопутствующим, укрепительным)</t>
        </is>
      </c>
      <c r="D96" s="266" t="n"/>
      <c r="E96" s="267" t="n"/>
      <c r="F96" s="101" t="inlineStr">
        <is>
          <t>%</t>
        </is>
      </c>
      <c r="G96" s="107" t="n">
        <v>41</v>
      </c>
      <c r="H96" s="108" t="n"/>
      <c r="I96" s="107" t="n">
        <v>41</v>
      </c>
      <c r="J96" s="96" t="n"/>
      <c r="K96" s="96" t="n"/>
      <c r="L96" s="97" t="n">
        <v>40.87</v>
      </c>
      <c r="M96" s="96" t="n"/>
      <c r="N96" s="99" t="n">
        <v>2912.31</v>
      </c>
    </row>
    <row r="97" ht="19.35" customHeight="1">
      <c r="A97" s="92" t="n"/>
      <c r="B97" s="105" t="n"/>
      <c r="C97" s="84" t="inlineStr">
        <is>
          <t>Всего по позиции</t>
        </is>
      </c>
      <c r="D97" s="266" t="n"/>
      <c r="E97" s="267" t="n"/>
      <c r="F97" s="96" t="n"/>
      <c r="G97" s="103" t="n"/>
      <c r="H97" s="103" t="n"/>
      <c r="I97" s="110" t="n"/>
      <c r="J97" s="110" t="n"/>
      <c r="K97" s="110" t="n"/>
      <c r="L97" s="112" t="n">
        <v>229.27</v>
      </c>
      <c r="M97" s="110" t="n"/>
      <c r="N97" s="90" t="n"/>
    </row>
    <row r="98" ht="19.35" customHeight="1">
      <c r="A98" s="118" t="n"/>
      <c r="B98" s="118" t="n"/>
      <c r="C98" s="36" t="inlineStr">
        <is>
          <t>Итого по разделу 1. Вырубка просеки</t>
        </is>
      </c>
      <c r="L98" s="119" t="n">
        <v>2124.88</v>
      </c>
      <c r="M98" s="118" t="n"/>
      <c r="N98" s="120" t="n"/>
    </row>
    <row r="99" ht="19.35" customHeight="1">
      <c r="A99" s="121" t="n"/>
      <c r="B99" s="122" t="n"/>
      <c r="C99" s="123" t="inlineStr">
        <is>
          <t>Итого прямые затраты по разделу</t>
        </is>
      </c>
      <c r="L99" s="124" t="n">
        <v>923.86</v>
      </c>
      <c r="M99" s="125" t="n"/>
      <c r="N99" s="124" t="n">
        <v>65834.27</v>
      </c>
    </row>
    <row r="100" ht="19.35" customHeight="1">
      <c r="A100" s="121" t="n"/>
      <c r="B100" s="122" t="n"/>
      <c r="C100" s="123" t="inlineStr">
        <is>
          <t>в том числе</t>
        </is>
      </c>
      <c r="L100" s="124" t="n"/>
      <c r="M100" s="125" t="n"/>
      <c r="N100" s="124" t="n"/>
    </row>
    <row r="101" ht="19.35" customHeight="1">
      <c r="A101" s="121" t="n"/>
      <c r="B101" s="122" t="n"/>
      <c r="C101" s="123" t="inlineStr">
        <is>
          <t>- оплата труда (ОТ)</t>
        </is>
      </c>
      <c r="L101" s="124" t="n">
        <v>923.86</v>
      </c>
      <c r="M101" s="125" t="n"/>
      <c r="N101" s="124" t="n">
        <v>65834.27</v>
      </c>
    </row>
    <row r="102" ht="19.35" customHeight="1">
      <c r="A102" s="121" t="n"/>
      <c r="B102" s="122" t="n"/>
      <c r="C102" s="123" t="inlineStr">
        <is>
          <t>- эксплуатация машин и механизмов</t>
        </is>
      </c>
      <c r="L102" s="124" t="n">
        <v>0</v>
      </c>
      <c r="M102" s="125" t="n"/>
      <c r="N102" s="124" t="n">
        <v>0</v>
      </c>
    </row>
    <row r="103" ht="19.35" customHeight="1">
      <c r="A103" s="121" t="n"/>
      <c r="B103" s="126" t="n"/>
      <c r="C103" s="127" t="inlineStr">
        <is>
          <t>в том числе</t>
        </is>
      </c>
      <c r="L103" s="124" t="n"/>
      <c r="M103" s="125" t="n"/>
      <c r="N103" s="124" t="n"/>
    </row>
    <row r="104" ht="19.35" customHeight="1">
      <c r="A104" s="121" t="n"/>
      <c r="B104" s="126" t="n"/>
      <c r="C104" s="127" t="inlineStr">
        <is>
          <t>эксплуатация машин и механизмов без учета доплат к оплате труда машинистов</t>
        </is>
      </c>
      <c r="L104" s="124" t="n">
        <v>0</v>
      </c>
      <c r="M104" s="125" t="n"/>
      <c r="N104" s="124" t="n">
        <v>0</v>
      </c>
    </row>
    <row r="105" ht="19.35" customHeight="1">
      <c r="A105" s="121" t="n"/>
      <c r="B105" s="126" t="n"/>
      <c r="C105" s="127" t="inlineStr">
        <is>
          <t>в том числе</t>
        </is>
      </c>
      <c r="L105" s="124" t="n"/>
      <c r="M105" s="125" t="n"/>
      <c r="N105" s="124" t="n"/>
    </row>
    <row r="106" ht="19.35" customHeight="1">
      <c r="A106" s="121" t="n"/>
      <c r="B106" s="126" t="n"/>
      <c r="C106" s="127" t="inlineStr">
        <is>
          <t>оплата труда машинистов (ОТм)</t>
        </is>
      </c>
      <c r="L106" s="124" t="n">
        <v>0</v>
      </c>
      <c r="M106" s="125" t="n"/>
      <c r="N106" s="124" t="n">
        <v>0</v>
      </c>
    </row>
    <row r="107" ht="19.35" customHeight="1">
      <c r="A107" s="121" t="n"/>
      <c r="B107" s="122" t="n"/>
      <c r="C107" s="123" t="inlineStr">
        <is>
          <t>Итого ФОТ (справочно)</t>
        </is>
      </c>
      <c r="L107" s="124" t="n">
        <v>923.86</v>
      </c>
      <c r="M107" s="125" t="n"/>
      <c r="N107" s="124" t="n">
        <v>65834.27</v>
      </c>
    </row>
    <row r="108" ht="19.35" customHeight="1">
      <c r="A108" s="121" t="n"/>
      <c r="B108" s="122" t="n"/>
      <c r="C108" s="123" t="inlineStr">
        <is>
          <t>Итого накладные расходы</t>
        </is>
      </c>
      <c r="L108" s="124" t="n">
        <v>822.24</v>
      </c>
      <c r="M108" s="125" t="n"/>
      <c r="N108" s="124" t="n">
        <v>58592.5</v>
      </c>
    </row>
    <row r="109" ht="19.35" customHeight="1">
      <c r="A109" s="121" t="n"/>
      <c r="B109" s="122" t="n"/>
      <c r="C109" s="123" t="inlineStr">
        <is>
          <t>Итого сметная прибыль</t>
        </is>
      </c>
      <c r="L109" s="124" t="n">
        <v>378.78</v>
      </c>
      <c r="M109" s="125" t="n"/>
      <c r="N109" s="124" t="n">
        <v>26992.05</v>
      </c>
    </row>
    <row r="110" ht="19.35" customHeight="1">
      <c r="A110" s="121" t="n"/>
      <c r="B110" s="128" t="n"/>
      <c r="C110" s="129" t="inlineStr">
        <is>
          <t>Итого по разделу</t>
        </is>
      </c>
      <c r="L110" s="119" t="n">
        <v>2124.88</v>
      </c>
      <c r="M110" s="130" t="n"/>
      <c r="N110" s="119" t="n">
        <v>151418.82</v>
      </c>
    </row>
    <row r="111" ht="19.35" customHeight="1">
      <c r="A111" s="121" t="n"/>
      <c r="B111" s="126" t="n"/>
      <c r="C111" s="127" t="inlineStr">
        <is>
          <t>Справочно</t>
        </is>
      </c>
      <c r="L111" s="124" t="n"/>
      <c r="M111" s="125" t="n"/>
      <c r="N111" s="124" t="n"/>
    </row>
    <row r="112" ht="19.35" customHeight="1">
      <c r="A112" s="121" t="n"/>
      <c r="B112" s="122" t="n"/>
      <c r="C112" s="127" t="inlineStr">
        <is>
          <t>затраты труда рабочих</t>
        </is>
      </c>
      <c r="I112" s="131" t="n">
        <v>110.24352</v>
      </c>
      <c r="J112" s="132" t="n"/>
      <c r="K112" s="132" t="n"/>
      <c r="L112" s="125" t="n"/>
      <c r="M112" s="125" t="n"/>
      <c r="N112" s="125" t="n"/>
    </row>
    <row r="113" ht="19.35" customHeight="1">
      <c r="A113" s="121" t="n"/>
      <c r="B113" s="122" t="n"/>
      <c r="C113" s="127" t="inlineStr">
        <is>
          <t>затраты труда машинистов</t>
        </is>
      </c>
      <c r="I113" s="131" t="n">
        <v>0</v>
      </c>
      <c r="J113" s="132" t="n"/>
      <c r="K113" s="132" t="n"/>
      <c r="L113" s="125" t="n"/>
      <c r="M113" s="125" t="n"/>
      <c r="N113" s="125" t="n"/>
    </row>
    <row r="114" ht="19.35" customHeight="1">
      <c r="A114" s="133" t="n"/>
      <c r="B114" s="134" t="n"/>
      <c r="C114" s="135" t="inlineStr">
        <is>
          <t>ВСЕГО по смете</t>
        </is>
      </c>
      <c r="D114" s="136" t="n"/>
      <c r="E114" s="136" t="n"/>
      <c r="F114" s="137" t="n"/>
      <c r="G114" s="137" t="n"/>
      <c r="H114" s="137" t="n"/>
      <c r="I114" s="137" t="n"/>
      <c r="J114" s="137" t="n"/>
      <c r="K114" s="137" t="n"/>
      <c r="L114" s="138" t="n"/>
      <c r="M114" s="137" t="n"/>
      <c r="N114" s="139" t="n"/>
    </row>
    <row r="115" ht="19.35" customHeight="1">
      <c r="A115" s="121" t="n"/>
      <c r="B115" s="128" t="n"/>
      <c r="C115" s="129" t="inlineStr">
        <is>
          <t>Итого по всем разделам</t>
        </is>
      </c>
      <c r="L115" s="119" t="n">
        <v>2124.88</v>
      </c>
      <c r="M115" s="120" t="n"/>
      <c r="N115" s="119" t="n"/>
    </row>
    <row r="116" ht="19.35" customHeight="1">
      <c r="A116" s="121" t="n"/>
      <c r="B116" s="122" t="n"/>
      <c r="C116" s="123" t="inlineStr">
        <is>
          <t>ВСЕГО строительные работы</t>
        </is>
      </c>
      <c r="L116" s="124" t="n">
        <v>2124.88</v>
      </c>
      <c r="M116" s="125" t="n"/>
      <c r="N116" s="124" t="n">
        <v>151418.82</v>
      </c>
    </row>
    <row r="117" ht="19.35" customHeight="1">
      <c r="A117" s="121" t="n"/>
      <c r="B117" s="126" t="n"/>
      <c r="C117" s="127" t="inlineStr">
        <is>
          <t>в том числе</t>
        </is>
      </c>
      <c r="L117" s="124" t="n"/>
      <c r="M117" s="125" t="n"/>
      <c r="N117" s="124" t="n"/>
    </row>
    <row r="118" ht="19.35" customHeight="1">
      <c r="A118" s="121" t="n"/>
      <c r="B118" s="126" t="n"/>
      <c r="C118" s="127" t="inlineStr">
        <is>
          <t>всего прямые затраты</t>
        </is>
      </c>
      <c r="L118" s="124" t="n">
        <v>923.86</v>
      </c>
      <c r="M118" s="125" t="n"/>
      <c r="N118" s="124" t="n">
        <v>65834.27</v>
      </c>
    </row>
    <row r="119" ht="19.35" customHeight="1">
      <c r="A119" s="121" t="n"/>
      <c r="B119" s="126" t="n"/>
      <c r="C119" s="127" t="inlineStr">
        <is>
          <t>в том числе</t>
        </is>
      </c>
      <c r="L119" s="124" t="n"/>
      <c r="M119" s="125" t="n"/>
      <c r="N119" s="124" t="n"/>
    </row>
    <row r="120" ht="19.35" customHeight="1">
      <c r="A120" s="121" t="n"/>
      <c r="B120" s="126" t="n"/>
      <c r="C120" s="127" t="inlineStr">
        <is>
          <t>- оплата труда (ОТ)</t>
        </is>
      </c>
      <c r="L120" s="124" t="n">
        <v>923.86</v>
      </c>
      <c r="M120" s="125" t="n"/>
      <c r="N120" s="124" t="n">
        <v>65834.27</v>
      </c>
    </row>
    <row r="121" ht="19.35" customHeight="1">
      <c r="A121" s="121" t="n"/>
      <c r="B121" s="126" t="n"/>
      <c r="C121" s="127" t="inlineStr">
        <is>
          <t>- эксплуатация машин и механизмов</t>
        </is>
      </c>
      <c r="L121" s="124" t="n">
        <v>0</v>
      </c>
      <c r="M121" s="125" t="n"/>
      <c r="N121" s="124" t="n">
        <v>0</v>
      </c>
    </row>
    <row r="122" ht="19.35" customHeight="1">
      <c r="A122" s="121" t="n"/>
      <c r="B122" s="126" t="n"/>
      <c r="C122" s="127" t="inlineStr">
        <is>
          <t>в т.ч. эксплуатация машин и механизмов без учета доплат к оплате труда машинистов</t>
        </is>
      </c>
      <c r="L122" s="124" t="n">
        <v>0</v>
      </c>
      <c r="M122" s="125" t="n"/>
      <c r="N122" s="124" t="n">
        <v>0</v>
      </c>
    </row>
    <row r="123" ht="19.35" customHeight="1">
      <c r="A123" s="121" t="n"/>
      <c r="B123" s="126" t="n"/>
      <c r="C123" s="127" t="inlineStr">
        <is>
          <t>- в т.ч. оплата труда машинистов (ОТм)</t>
        </is>
      </c>
      <c r="L123" s="124" t="n">
        <v>0</v>
      </c>
      <c r="M123" s="125" t="n"/>
      <c r="N123" s="124" t="n">
        <v>0</v>
      </c>
    </row>
    <row r="124" ht="19.35" customHeight="1">
      <c r="A124" s="121" t="n"/>
      <c r="B124" s="126" t="n"/>
      <c r="C124" s="127" t="inlineStr">
        <is>
          <t>всего ФОТ (справочно)</t>
        </is>
      </c>
      <c r="L124" s="124" t="n">
        <v>923.86</v>
      </c>
      <c r="M124" s="125" t="n"/>
      <c r="N124" s="124" t="n">
        <v>65834.27</v>
      </c>
    </row>
    <row r="125" ht="19.35" customHeight="1">
      <c r="A125" s="121" t="n"/>
      <c r="B125" s="126" t="n"/>
      <c r="C125" s="127" t="inlineStr">
        <is>
          <t>всего накладные расходы</t>
        </is>
      </c>
      <c r="L125" s="124" t="n">
        <v>822.24</v>
      </c>
      <c r="M125" s="125" t="n"/>
      <c r="N125" s="124" t="n">
        <v>58592.5</v>
      </c>
    </row>
    <row r="126" ht="19.35" customHeight="1">
      <c r="A126" s="121" t="n"/>
      <c r="B126" s="126" t="n"/>
      <c r="C126" s="127" t="inlineStr">
        <is>
          <t>всего сметная прибыль</t>
        </is>
      </c>
      <c r="L126" s="124" t="n">
        <v>378.78</v>
      </c>
      <c r="M126" s="125" t="n"/>
      <c r="N126" s="124" t="n">
        <v>26992.05</v>
      </c>
    </row>
    <row r="127" ht="19.35" customHeight="1">
      <c r="A127" s="121" t="n"/>
      <c r="B127" s="128" t="n"/>
      <c r="C127" s="129" t="inlineStr">
        <is>
          <t>ВСЕГО по смете</t>
        </is>
      </c>
      <c r="L127" s="119" t="n">
        <v>2124.88</v>
      </c>
      <c r="M127" s="120" t="n"/>
      <c r="N127" s="119" t="n">
        <v>151418.82</v>
      </c>
    </row>
    <row r="128" ht="19.35" customHeight="1">
      <c r="A128" s="121" t="n"/>
      <c r="B128" s="126" t="n"/>
      <c r="C128" s="127" t="inlineStr">
        <is>
          <t>Всего прямые затраты</t>
        </is>
      </c>
      <c r="L128" s="124" t="n">
        <v>923.86</v>
      </c>
      <c r="M128" s="125" t="n"/>
      <c r="N128" s="124" t="n">
        <v>65834.27</v>
      </c>
    </row>
    <row r="129" ht="19.35" customHeight="1">
      <c r="A129" s="121" t="n"/>
      <c r="B129" s="126" t="n"/>
      <c r="C129" s="127" t="inlineStr">
        <is>
          <t>в том числе</t>
        </is>
      </c>
      <c r="L129" s="124" t="n"/>
      <c r="M129" s="125" t="n"/>
      <c r="N129" s="124" t="n"/>
    </row>
    <row r="130" ht="19.35" customHeight="1">
      <c r="A130" s="121" t="n"/>
      <c r="B130" s="126" t="n"/>
      <c r="C130" s="127" t="inlineStr">
        <is>
          <t>- оплата труда рабочих (ОТ)</t>
        </is>
      </c>
      <c r="L130" s="124" t="n">
        <v>923.86</v>
      </c>
      <c r="M130" s="125" t="n"/>
      <c r="N130" s="124" t="n">
        <v>65834.27</v>
      </c>
    </row>
    <row r="131" ht="19.35" customHeight="1">
      <c r="A131" s="121" t="n"/>
      <c r="B131" s="126" t="n"/>
      <c r="C131" s="127" t="inlineStr">
        <is>
          <t>- эксплуатация машин и механизмов</t>
        </is>
      </c>
      <c r="L131" s="124" t="n">
        <v>0</v>
      </c>
      <c r="M131" s="125" t="n"/>
      <c r="N131" s="124" t="n">
        <v>0</v>
      </c>
    </row>
    <row r="132" ht="19.35" customHeight="1">
      <c r="A132" s="121" t="n"/>
      <c r="B132" s="126" t="n"/>
      <c r="C132" s="127" t="inlineStr">
        <is>
          <t>в т.ч. эксплуатация машин и механизмов без учета доплат к оплате труда машинистов</t>
        </is>
      </c>
      <c r="L132" s="124" t="n">
        <v>0</v>
      </c>
      <c r="M132" s="125" t="n"/>
      <c r="N132" s="124" t="n">
        <v>0</v>
      </c>
    </row>
    <row r="133" ht="19.35" customHeight="1">
      <c r="A133" s="121" t="n"/>
      <c r="B133" s="126" t="n"/>
      <c r="C133" s="127" t="inlineStr">
        <is>
          <t>- в т.ч. оплата труда машинистов (ОТм)</t>
        </is>
      </c>
      <c r="L133" s="124" t="n">
        <v>0</v>
      </c>
      <c r="M133" s="125" t="n"/>
      <c r="N133" s="124" t="n">
        <v>0</v>
      </c>
    </row>
    <row r="134" ht="19.35" customHeight="1">
      <c r="A134" s="121" t="n"/>
      <c r="B134" s="126" t="n"/>
      <c r="C134" s="127" t="inlineStr">
        <is>
          <t>Всего ФОТ (справочно)</t>
        </is>
      </c>
      <c r="L134" s="124" t="n">
        <v>923.86</v>
      </c>
      <c r="M134" s="125" t="n"/>
      <c r="N134" s="124" t="n">
        <v>65834.27</v>
      </c>
    </row>
    <row r="135" ht="19.35" customHeight="1">
      <c r="A135" s="121" t="n"/>
      <c r="B135" s="126" t="n"/>
      <c r="C135" s="127" t="inlineStr">
        <is>
          <t>Всего накладные расходы</t>
        </is>
      </c>
      <c r="L135" s="124" t="n">
        <v>822.24</v>
      </c>
      <c r="M135" s="125" t="n"/>
      <c r="N135" s="124" t="n">
        <v>58592.5</v>
      </c>
    </row>
    <row r="136" ht="19.35" customHeight="1">
      <c r="A136" s="121" t="n"/>
      <c r="B136" s="126" t="n"/>
      <c r="C136" s="127" t="inlineStr">
        <is>
          <t>Всего сметная прибыль</t>
        </is>
      </c>
      <c r="L136" s="124" t="n">
        <v>378.78</v>
      </c>
      <c r="M136" s="125" t="n"/>
      <c r="N136" s="124" t="n">
        <v>26992.05</v>
      </c>
    </row>
    <row r="137" ht="19.35" customHeight="1">
      <c r="A137" s="121" t="n"/>
      <c r="B137" s="126" t="n"/>
      <c r="C137" s="127" t="inlineStr">
        <is>
          <t>Справочно</t>
        </is>
      </c>
      <c r="L137" s="124" t="n"/>
      <c r="M137" s="125" t="n"/>
      <c r="N137" s="124" t="n"/>
    </row>
    <row r="138" ht="19.35" customHeight="1">
      <c r="A138" s="121" t="n"/>
      <c r="B138" s="122" t="n"/>
      <c r="C138" s="127" t="inlineStr">
        <is>
          <t>затраты труда рабочих</t>
        </is>
      </c>
      <c r="I138" s="131" t="n">
        <v>110.24352</v>
      </c>
      <c r="J138" s="132" t="n"/>
      <c r="K138" s="132" t="n"/>
      <c r="L138" s="125" t="n"/>
      <c r="M138" s="125" t="n"/>
      <c r="N138" s="125" t="n"/>
    </row>
    <row r="139" ht="19.35" customHeight="1">
      <c r="A139" s="121" t="n"/>
      <c r="B139" s="122" t="n"/>
      <c r="C139" s="127" t="inlineStr">
        <is>
          <t>затраты труда машинистов</t>
        </is>
      </c>
      <c r="I139" s="131" t="n">
        <v>0</v>
      </c>
      <c r="J139" s="132" t="n"/>
      <c r="K139" s="132" t="n"/>
      <c r="L139" s="125" t="n"/>
      <c r="M139" s="125" t="n"/>
      <c r="N139" s="125" t="n"/>
    </row>
    <row r="140" ht="19.35" customHeight="1">
      <c r="A140" s="121" t="n"/>
      <c r="B140" s="140" t="n"/>
      <c r="C140" s="140" t="n"/>
      <c r="D140" s="36" t="n"/>
      <c r="E140" s="36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1" t="inlineStr">
        <is>
          <t>Составил: ______________________________________/  Григорова И. А. /</t>
        </is>
      </c>
    </row>
    <row r="142" ht="19.35" customHeight="1">
      <c r="A142" s="141" t="n"/>
      <c r="B142" s="141" t="n"/>
      <c r="C142" s="142" t="inlineStr">
        <is>
          <t>должность, подпись (инициалы, фамилия)</t>
        </is>
      </c>
      <c r="G142" s="143" t="n"/>
      <c r="H142" s="143" t="n"/>
      <c r="I142" s="143" t="n"/>
      <c r="J142" s="141" t="n"/>
      <c r="K142" s="141" t="n"/>
      <c r="L142" s="141" t="n"/>
      <c r="M142" s="141" t="n"/>
      <c r="N142" s="141" t="n"/>
    </row>
    <row r="143" ht="19.35" customHeight="1">
      <c r="A143" s="141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2" t="inlineStr">
        <is>
          <t>должность, подпись (инициалы, фамилия)</t>
        </is>
      </c>
      <c r="G144" s="143" t="n"/>
      <c r="H144" s="143" t="n"/>
      <c r="I144" s="143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Амурская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Амурская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02-35_1-03</t>
        </is>
      </c>
    </row>
    <row r="25" ht="19.35" customHeight="1">
      <c r="A25" s="7" t="inlineStr">
        <is>
          <t>35 ВЛ220 Архара-Облучье с отпайкой на ПС Тарманчука.  Архаринский р-он Отважненский сельсовет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376.76</v>
      </c>
      <c r="M31" s="61" t="n">
        <v>5.29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1042</v>
      </c>
      <c r="E32" s="68" t="inlineStr">
        <is>
          <t>(</t>
        </is>
      </c>
      <c r="F32" s="67" t="n">
        <v>17.96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625.87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>
        <v>61.18</v>
      </c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1042</v>
      </c>
      <c r="E34" s="68" t="inlineStr">
        <is>
          <t>(</t>
        </is>
      </c>
      <c r="F34" s="74" t="n">
        <v>17.96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Срезка и сгребание кустарников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55.35" customHeight="1">
      <c r="A44" s="84" t="inlineStr">
        <is>
          <t>1</t>
        </is>
      </c>
      <c r="B44" s="87" t="inlineStr">
        <is>
          <t>ФЕР01-02-119-02</t>
        </is>
      </c>
      <c r="C44" s="88" t="inlineStr">
        <is>
          <t>Расчистка площадей от кустарника и мелколесья вручную: при средней поросли</t>
        </is>
      </c>
      <c r="D44" s="266" t="n"/>
      <c r="E44" s="267" t="n"/>
      <c r="F44" s="89" t="inlineStr">
        <is>
          <t>100 м2</t>
        </is>
      </c>
      <c r="G44" s="90" t="n">
        <v>92</v>
      </c>
      <c r="H44" s="91" t="n">
        <v>1</v>
      </c>
      <c r="I44" s="91" t="n">
        <v>92</v>
      </c>
      <c r="J44" s="90" t="n"/>
      <c r="K44" s="90" t="n"/>
      <c r="L44" s="90" t="n"/>
      <c r="M44" s="90" t="n"/>
      <c r="N44" s="90" t="n"/>
    </row>
    <row r="45" ht="19.35" customHeight="1">
      <c r="A45" s="92" t="n"/>
      <c r="B45" s="93" t="inlineStr">
        <is>
          <t>1</t>
        </is>
      </c>
      <c r="C45" s="94" t="inlineStr">
        <is>
          <t>ОТ</t>
        </is>
      </c>
      <c r="D45" s="266" t="n"/>
      <c r="E45" s="267" t="n"/>
      <c r="F45" s="95" t="n"/>
      <c r="G45" s="95" t="n"/>
      <c r="H45" s="95" t="n"/>
      <c r="I45" s="96" t="n"/>
      <c r="J45" s="97" t="n">
        <v>37.79</v>
      </c>
      <c r="K45" s="268" t="n">
        <v>1.2</v>
      </c>
      <c r="L45" s="99" t="n">
        <v>4172.02</v>
      </c>
      <c r="M45" s="97" t="n">
        <v>71.26000000000001</v>
      </c>
      <c r="N45" s="99" t="n">
        <v>297298.15</v>
      </c>
    </row>
    <row r="46" ht="19.35" customHeight="1">
      <c r="A46" s="92" t="n"/>
      <c r="B46" s="100" t="n"/>
      <c r="C46" s="94" t="inlineStr">
        <is>
          <t>ЗТ</t>
        </is>
      </c>
      <c r="D46" s="266" t="n"/>
      <c r="E46" s="267" t="n"/>
      <c r="F46" s="101" t="inlineStr">
        <is>
          <t>чел.-ч</t>
        </is>
      </c>
      <c r="G46" s="97" t="n">
        <v>4.43</v>
      </c>
      <c r="H46" s="268" t="n">
        <v>1.2</v>
      </c>
      <c r="I46" s="269" t="n">
        <v>489.072</v>
      </c>
      <c r="J46" s="96" t="n"/>
      <c r="K46" s="96" t="n"/>
      <c r="L46" s="96" t="n"/>
      <c r="M46" s="96" t="n"/>
      <c r="N46" s="96" t="n"/>
    </row>
    <row r="47" ht="19.35" customHeight="1">
      <c r="A47" s="92" t="n"/>
      <c r="B47" s="100" t="n"/>
      <c r="C47" s="94" t="inlineStr">
        <is>
          <t>Итого по расценке</t>
        </is>
      </c>
      <c r="D47" s="266" t="n"/>
      <c r="E47" s="267" t="n"/>
      <c r="F47" s="95" t="n"/>
      <c r="G47" s="103" t="n"/>
      <c r="H47" s="103" t="n"/>
      <c r="I47" s="96" t="n"/>
      <c r="J47" s="97" t="n">
        <v>37.79</v>
      </c>
      <c r="K47" s="96" t="n"/>
      <c r="L47" s="99" t="n">
        <v>4172.02</v>
      </c>
      <c r="M47" s="96" t="n"/>
      <c r="N47" s="104" t="n"/>
    </row>
    <row r="48" ht="19.35" customHeight="1">
      <c r="A48" s="92" t="n"/>
      <c r="B48" s="105" t="n"/>
      <c r="C48" s="94" t="inlineStr">
        <is>
          <t>ФОТ</t>
        </is>
      </c>
      <c r="D48" s="266" t="n"/>
      <c r="E48" s="267" t="n"/>
      <c r="F48" s="95" t="n"/>
      <c r="G48" s="103" t="n"/>
      <c r="H48" s="103" t="n"/>
      <c r="I48" s="96" t="n"/>
      <c r="J48" s="96" t="n"/>
      <c r="K48" s="96" t="n"/>
      <c r="L48" s="99" t="n">
        <v>4172.02</v>
      </c>
      <c r="M48" s="96" t="n"/>
      <c r="N48" s="99" t="n">
        <v>297298.15</v>
      </c>
    </row>
    <row r="49" ht="42" customHeight="1">
      <c r="A49" s="92" t="n"/>
      <c r="B49" s="106" t="inlineStr">
        <is>
          <t>Пр/812-001.4-1</t>
        </is>
      </c>
      <c r="C49" s="94" t="inlineStr">
        <is>
          <t>НР Земляные работы по другим видам работ (подготовительным, сопутствующим, укрепительным)</t>
        </is>
      </c>
      <c r="D49" s="266" t="n"/>
      <c r="E49" s="267" t="n"/>
      <c r="F49" s="101" t="inlineStr">
        <is>
          <t>%</t>
        </is>
      </c>
      <c r="G49" s="107" t="n">
        <v>89</v>
      </c>
      <c r="H49" s="108" t="n"/>
      <c r="I49" s="107" t="n">
        <v>89</v>
      </c>
      <c r="J49" s="96" t="n"/>
      <c r="K49" s="96" t="n"/>
      <c r="L49" s="99" t="n">
        <v>3713.1</v>
      </c>
      <c r="M49" s="96" t="n"/>
      <c r="N49" s="109" t="n">
        <v>264595.35</v>
      </c>
    </row>
    <row r="50" ht="42" customHeight="1">
      <c r="A50" s="92" t="n"/>
      <c r="B50" s="106" t="inlineStr">
        <is>
          <t>Пр/774-001.4</t>
        </is>
      </c>
      <c r="C50" s="94" t="inlineStr">
        <is>
          <t>СП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41</v>
      </c>
      <c r="H50" s="108" t="n"/>
      <c r="I50" s="107" t="n">
        <v>41</v>
      </c>
      <c r="J50" s="96" t="n"/>
      <c r="K50" s="96" t="n"/>
      <c r="L50" s="99" t="n">
        <v>1710.53</v>
      </c>
      <c r="M50" s="96" t="n"/>
      <c r="N50" s="99" t="n">
        <v>121892.24</v>
      </c>
    </row>
    <row r="51" ht="19.35" customHeight="1">
      <c r="A51" s="92" t="n"/>
      <c r="B51" s="105" t="n"/>
      <c r="C51" s="84" t="inlineStr">
        <is>
          <t>Всего по позиции</t>
        </is>
      </c>
      <c r="D51" s="266" t="n"/>
      <c r="E51" s="267" t="n"/>
      <c r="F51" s="96" t="n"/>
      <c r="G51" s="103" t="n"/>
      <c r="H51" s="103" t="n"/>
      <c r="I51" s="110" t="n"/>
      <c r="J51" s="110" t="n"/>
      <c r="K51" s="110" t="n"/>
      <c r="L51" s="111" t="n">
        <v>9595.65</v>
      </c>
      <c r="M51" s="110" t="n"/>
      <c r="N51" s="90" t="n"/>
    </row>
    <row r="52" ht="19.35" customHeight="1">
      <c r="A52" s="86" t="inlineStr">
        <is>
          <t>Пролет 9-62</t>
        </is>
      </c>
      <c r="B52" s="52" t="n"/>
      <c r="C52" s="52" t="n"/>
      <c r="D52" s="52" t="n"/>
      <c r="E52" s="52" t="n"/>
      <c r="F52" s="52" t="n"/>
      <c r="G52" s="52" t="n"/>
      <c r="H52" s="52" t="n"/>
      <c r="I52" s="52" t="n"/>
      <c r="J52" s="52" t="n"/>
      <c r="K52" s="52" t="n"/>
      <c r="L52" s="52" t="n"/>
      <c r="M52" s="52" t="n"/>
      <c r="N52" s="83" t="n"/>
    </row>
    <row r="53" ht="55.35" customHeight="1">
      <c r="A53" s="84" t="inlineStr">
        <is>
          <t>2</t>
        </is>
      </c>
      <c r="B53" s="87" t="inlineStr">
        <is>
          <t>ФЕР01-02-099-01</t>
        </is>
      </c>
      <c r="C53" s="88" t="inlineStr">
        <is>
          <t>Валка деревьев мягких пород с корня, диаметр стволов: до 16 см</t>
        </is>
      </c>
      <c r="D53" s="266" t="n"/>
      <c r="E53" s="267" t="n"/>
      <c r="F53" s="89" t="inlineStr">
        <is>
          <t>100 шт</t>
        </is>
      </c>
      <c r="G53" s="90" t="n">
        <v>2.24</v>
      </c>
      <c r="H53" s="91" t="n">
        <v>1</v>
      </c>
      <c r="I53" s="112" t="n">
        <v>2.24</v>
      </c>
      <c r="J53" s="90" t="n"/>
      <c r="K53" s="90" t="n"/>
      <c r="L53" s="90" t="n"/>
      <c r="M53" s="90" t="n"/>
      <c r="N53" s="90" t="n"/>
    </row>
    <row r="54" ht="19.35" customHeight="1">
      <c r="A54" s="92" t="n"/>
      <c r="B54" s="93" t="inlineStr">
        <is>
          <t>1</t>
        </is>
      </c>
      <c r="C54" s="94" t="inlineStr">
        <is>
          <t>ОТ</t>
        </is>
      </c>
      <c r="D54" s="266" t="n"/>
      <c r="E54" s="267" t="n"/>
      <c r="F54" s="95" t="n"/>
      <c r="G54" s="95" t="n"/>
      <c r="H54" s="95" t="n"/>
      <c r="I54" s="96" t="n"/>
      <c r="J54" s="97" t="n">
        <v>48.97</v>
      </c>
      <c r="K54" s="268" t="n">
        <v>1.2</v>
      </c>
      <c r="L54" s="97" t="n">
        <v>131.63</v>
      </c>
      <c r="M54" s="97" t="n">
        <v>71.26000000000001</v>
      </c>
      <c r="N54" s="99" t="n">
        <v>9379.950000000001</v>
      </c>
    </row>
    <row r="55" ht="19.35" customHeight="1">
      <c r="A55" s="92" t="n"/>
      <c r="B55" s="100" t="n"/>
      <c r="C55" s="94" t="inlineStr">
        <is>
          <t>ЗТ</t>
        </is>
      </c>
      <c r="D55" s="266" t="n"/>
      <c r="E55" s="267" t="n"/>
      <c r="F55" s="101" t="inlineStr">
        <is>
          <t>чел.-ч</t>
        </is>
      </c>
      <c r="G55" s="97" t="n">
        <v>5.21</v>
      </c>
      <c r="H55" s="268" t="n">
        <v>1.2</v>
      </c>
      <c r="I55" s="270" t="n">
        <v>14.00448</v>
      </c>
      <c r="J55" s="96" t="n"/>
      <c r="K55" s="96" t="n"/>
      <c r="L55" s="96" t="n"/>
      <c r="M55" s="96" t="n"/>
      <c r="N55" s="96" t="n"/>
    </row>
    <row r="56" ht="19.35" customHeight="1">
      <c r="A56" s="92" t="n"/>
      <c r="B56" s="100" t="n"/>
      <c r="C56" s="94" t="inlineStr">
        <is>
          <t>Итого по расценке</t>
        </is>
      </c>
      <c r="D56" s="266" t="n"/>
      <c r="E56" s="267" t="n"/>
      <c r="F56" s="95" t="n"/>
      <c r="G56" s="103" t="n"/>
      <c r="H56" s="103" t="n"/>
      <c r="I56" s="96" t="n"/>
      <c r="J56" s="97" t="n">
        <v>48.97</v>
      </c>
      <c r="K56" s="96" t="n"/>
      <c r="L56" s="97" t="n">
        <v>131.63</v>
      </c>
      <c r="M56" s="96" t="n"/>
      <c r="N56" s="104" t="n"/>
    </row>
    <row r="57" ht="19.35" customHeight="1">
      <c r="A57" s="92" t="n"/>
      <c r="B57" s="105" t="n"/>
      <c r="C57" s="94" t="inlineStr">
        <is>
          <t>ФОТ</t>
        </is>
      </c>
      <c r="D57" s="266" t="n"/>
      <c r="E57" s="267" t="n"/>
      <c r="F57" s="95" t="n"/>
      <c r="G57" s="103" t="n"/>
      <c r="H57" s="103" t="n"/>
      <c r="I57" s="96" t="n"/>
      <c r="J57" s="96" t="n"/>
      <c r="K57" s="96" t="n"/>
      <c r="L57" s="97" t="n">
        <v>131.63</v>
      </c>
      <c r="M57" s="96" t="n"/>
      <c r="N57" s="99" t="n">
        <v>9379.950000000001</v>
      </c>
    </row>
    <row r="58" ht="42" customHeight="1">
      <c r="A58" s="92" t="n"/>
      <c r="B58" s="106" t="inlineStr">
        <is>
          <t>Пр/812-001.4-1</t>
        </is>
      </c>
      <c r="C58" s="94" t="inlineStr">
        <is>
          <t>НР Земляные работы по другим видам работ (подготовительным, сопутствующим, укрепительным)</t>
        </is>
      </c>
      <c r="D58" s="266" t="n"/>
      <c r="E58" s="267" t="n"/>
      <c r="F58" s="101" t="inlineStr">
        <is>
          <t>%</t>
        </is>
      </c>
      <c r="G58" s="107" t="n">
        <v>89</v>
      </c>
      <c r="H58" s="108" t="n"/>
      <c r="I58" s="107" t="n">
        <v>89</v>
      </c>
      <c r="J58" s="96" t="n"/>
      <c r="K58" s="96" t="n"/>
      <c r="L58" s="97" t="n">
        <v>117.15</v>
      </c>
      <c r="M58" s="96" t="n"/>
      <c r="N58" s="109" t="n">
        <v>8348.16</v>
      </c>
    </row>
    <row r="59" ht="42" customHeight="1">
      <c r="A59" s="92" t="n"/>
      <c r="B59" s="106" t="inlineStr">
        <is>
          <t>Пр/774-001.4</t>
        </is>
      </c>
      <c r="C59" s="94" t="inlineStr">
        <is>
          <t>СП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41</v>
      </c>
      <c r="H59" s="108" t="n"/>
      <c r="I59" s="107" t="n">
        <v>41</v>
      </c>
      <c r="J59" s="96" t="n"/>
      <c r="K59" s="96" t="n"/>
      <c r="L59" s="97" t="n">
        <v>53.97</v>
      </c>
      <c r="M59" s="96" t="n"/>
      <c r="N59" s="99" t="n">
        <v>3845.78</v>
      </c>
    </row>
    <row r="60" ht="19.35" customHeight="1">
      <c r="A60" s="92" t="n"/>
      <c r="B60" s="105" t="n"/>
      <c r="C60" s="84" t="inlineStr">
        <is>
          <t>Всего по позиции</t>
        </is>
      </c>
      <c r="D60" s="266" t="n"/>
      <c r="E60" s="267" t="n"/>
      <c r="F60" s="96" t="n"/>
      <c r="G60" s="103" t="n"/>
      <c r="H60" s="103" t="n"/>
      <c r="I60" s="110" t="n"/>
      <c r="J60" s="110" t="n"/>
      <c r="K60" s="110" t="n"/>
      <c r="L60" s="112" t="n">
        <v>302.75</v>
      </c>
      <c r="M60" s="110" t="n"/>
      <c r="N60" s="90" t="n"/>
    </row>
    <row r="61" ht="55.35" customHeight="1">
      <c r="A61" s="84" t="inlineStr">
        <is>
          <t>3</t>
        </is>
      </c>
      <c r="B61" s="87" t="inlineStr">
        <is>
          <t>ФЕР01-02-099-04</t>
        </is>
      </c>
      <c r="C61" s="88" t="inlineStr">
        <is>
          <t>Валка деревьев мягких пород с корня, диаметр стволов: до 28 см</t>
        </is>
      </c>
      <c r="D61" s="266" t="n"/>
      <c r="E61" s="267" t="n"/>
      <c r="F61" s="89" t="inlineStr">
        <is>
          <t>100 шт</t>
        </is>
      </c>
      <c r="G61" s="90" t="n">
        <v>0.86</v>
      </c>
      <c r="H61" s="91" t="n">
        <v>1</v>
      </c>
      <c r="I61" s="112" t="n">
        <v>0.86</v>
      </c>
      <c r="J61" s="90" t="n"/>
      <c r="K61" s="90" t="n"/>
      <c r="L61" s="90" t="n"/>
      <c r="M61" s="90" t="n"/>
      <c r="N61" s="90" t="n"/>
    </row>
    <row r="62" ht="19.35" customHeight="1">
      <c r="A62" s="92" t="n"/>
      <c r="B62" s="93" t="inlineStr">
        <is>
          <t>1</t>
        </is>
      </c>
      <c r="C62" s="94" t="inlineStr">
        <is>
          <t>ОТ</t>
        </is>
      </c>
      <c r="D62" s="266" t="n"/>
      <c r="E62" s="267" t="n"/>
      <c r="F62" s="95" t="n"/>
      <c r="G62" s="95" t="n"/>
      <c r="H62" s="95" t="n"/>
      <c r="I62" s="96" t="n"/>
      <c r="J62" s="97" t="n">
        <v>94.94</v>
      </c>
      <c r="K62" s="268" t="n">
        <v>1.2</v>
      </c>
      <c r="L62" s="97" t="n">
        <v>97.98</v>
      </c>
      <c r="M62" s="97" t="n">
        <v>71.26000000000001</v>
      </c>
      <c r="N62" s="99" t="n">
        <v>6982.05</v>
      </c>
    </row>
    <row r="63" ht="19.35" customHeight="1">
      <c r="A63" s="92" t="n"/>
      <c r="B63" s="100" t="n"/>
      <c r="C63" s="94" t="inlineStr">
        <is>
          <t>ЗТ</t>
        </is>
      </c>
      <c r="D63" s="266" t="n"/>
      <c r="E63" s="267" t="n"/>
      <c r="F63" s="101" t="inlineStr">
        <is>
          <t>чел.-ч</t>
        </is>
      </c>
      <c r="G63" s="271" t="n">
        <v>10.1</v>
      </c>
      <c r="H63" s="268" t="n">
        <v>1.2</v>
      </c>
      <c r="I63" s="272" t="n">
        <v>10.4232</v>
      </c>
      <c r="J63" s="96" t="n"/>
      <c r="K63" s="96" t="n"/>
      <c r="L63" s="96" t="n"/>
      <c r="M63" s="96" t="n"/>
      <c r="N63" s="96" t="n"/>
    </row>
    <row r="64" ht="19.35" customHeight="1">
      <c r="A64" s="92" t="n"/>
      <c r="B64" s="100" t="n"/>
      <c r="C64" s="94" t="inlineStr">
        <is>
          <t>Итого по расценке</t>
        </is>
      </c>
      <c r="D64" s="266" t="n"/>
      <c r="E64" s="267" t="n"/>
      <c r="F64" s="95" t="n"/>
      <c r="G64" s="103" t="n"/>
      <c r="H64" s="103" t="n"/>
      <c r="I64" s="96" t="n"/>
      <c r="J64" s="97" t="n">
        <v>94.94</v>
      </c>
      <c r="K64" s="96" t="n"/>
      <c r="L64" s="97" t="n">
        <v>97.98</v>
      </c>
      <c r="M64" s="96" t="n"/>
      <c r="N64" s="104" t="n"/>
    </row>
    <row r="65" ht="19.35" customHeight="1">
      <c r="A65" s="92" t="n"/>
      <c r="B65" s="105" t="n"/>
      <c r="C65" s="94" t="inlineStr">
        <is>
          <t>ФОТ</t>
        </is>
      </c>
      <c r="D65" s="266" t="n"/>
      <c r="E65" s="267" t="n"/>
      <c r="F65" s="95" t="n"/>
      <c r="G65" s="103" t="n"/>
      <c r="H65" s="103" t="n"/>
      <c r="I65" s="96" t="n"/>
      <c r="J65" s="96" t="n"/>
      <c r="K65" s="96" t="n"/>
      <c r="L65" s="97" t="n">
        <v>97.98</v>
      </c>
      <c r="M65" s="96" t="n"/>
      <c r="N65" s="99" t="n">
        <v>6982.05</v>
      </c>
    </row>
    <row r="66" ht="42" customHeight="1">
      <c r="A66" s="92" t="n"/>
      <c r="B66" s="106" t="inlineStr">
        <is>
          <t>Пр/812-001.4-1</t>
        </is>
      </c>
      <c r="C66" s="94" t="inlineStr">
        <is>
          <t>НР Земляные работы по другим видам работ (подготовительным, сопутствующим, укрепительным)</t>
        </is>
      </c>
      <c r="D66" s="266" t="n"/>
      <c r="E66" s="267" t="n"/>
      <c r="F66" s="101" t="inlineStr">
        <is>
          <t>%</t>
        </is>
      </c>
      <c r="G66" s="107" t="n">
        <v>89</v>
      </c>
      <c r="H66" s="108" t="n"/>
      <c r="I66" s="107" t="n">
        <v>89</v>
      </c>
      <c r="J66" s="96" t="n"/>
      <c r="K66" s="96" t="n"/>
      <c r="L66" s="97" t="n">
        <v>87.2</v>
      </c>
      <c r="M66" s="96" t="n"/>
      <c r="N66" s="109" t="n">
        <v>6214.02</v>
      </c>
    </row>
    <row r="67" ht="42" customHeight="1">
      <c r="A67" s="92" t="n"/>
      <c r="B67" s="106" t="inlineStr">
        <is>
          <t>Пр/774-001.4</t>
        </is>
      </c>
      <c r="C67" s="94" t="inlineStr">
        <is>
          <t>СП Земляные работы по другим видам работ (подготовительным, сопутствующим, укрепительным)</t>
        </is>
      </c>
      <c r="D67" s="266" t="n"/>
      <c r="E67" s="267" t="n"/>
      <c r="F67" s="101" t="inlineStr">
        <is>
          <t>%</t>
        </is>
      </c>
      <c r="G67" s="107" t="n">
        <v>41</v>
      </c>
      <c r="H67" s="108" t="n"/>
      <c r="I67" s="107" t="n">
        <v>41</v>
      </c>
      <c r="J67" s="96" t="n"/>
      <c r="K67" s="96" t="n"/>
      <c r="L67" s="97" t="n">
        <v>40.17</v>
      </c>
      <c r="M67" s="96" t="n"/>
      <c r="N67" s="99" t="n">
        <v>2862.64</v>
      </c>
    </row>
    <row r="68" ht="19.35" customHeight="1">
      <c r="A68" s="92" t="n"/>
      <c r="B68" s="105" t="n"/>
      <c r="C68" s="84" t="inlineStr">
        <is>
          <t>Всего по позиции</t>
        </is>
      </c>
      <c r="D68" s="266" t="n"/>
      <c r="E68" s="267" t="n"/>
      <c r="F68" s="96" t="n"/>
      <c r="G68" s="103" t="n"/>
      <c r="H68" s="103" t="n"/>
      <c r="I68" s="110" t="n"/>
      <c r="J68" s="110" t="n"/>
      <c r="K68" s="110" t="n"/>
      <c r="L68" s="112" t="n">
        <v>225.35</v>
      </c>
      <c r="M68" s="110" t="n"/>
      <c r="N68" s="90" t="n"/>
    </row>
    <row r="69" ht="55.35" customHeight="1">
      <c r="A69" s="84" t="inlineStr">
        <is>
          <t>4</t>
        </is>
      </c>
      <c r="B69" s="87" t="inlineStr">
        <is>
          <t>ФЕР01-02-099-05</t>
        </is>
      </c>
      <c r="C69" s="88" t="inlineStr">
        <is>
          <t>Валка деревьев мягких пород с корня, диаметр стволов: до 32 см</t>
        </is>
      </c>
      <c r="D69" s="266" t="n"/>
      <c r="E69" s="267" t="n"/>
      <c r="F69" s="89" t="inlineStr">
        <is>
          <t>100 шт</t>
        </is>
      </c>
      <c r="G69" s="90" t="n">
        <v>0.35</v>
      </c>
      <c r="H69" s="91" t="n">
        <v>1</v>
      </c>
      <c r="I69" s="112" t="n">
        <v>0.35</v>
      </c>
      <c r="J69" s="90" t="n"/>
      <c r="K69" s="90" t="n"/>
      <c r="L69" s="90" t="n"/>
      <c r="M69" s="90" t="n"/>
      <c r="N69" s="90" t="n"/>
    </row>
    <row r="70" ht="19.35" customHeight="1">
      <c r="A70" s="92" t="n"/>
      <c r="B70" s="93" t="inlineStr">
        <is>
          <t>1</t>
        </is>
      </c>
      <c r="C70" s="94" t="inlineStr">
        <is>
          <t>ОТ</t>
        </is>
      </c>
      <c r="D70" s="266" t="n"/>
      <c r="E70" s="267" t="n"/>
      <c r="F70" s="95" t="n"/>
      <c r="G70" s="95" t="n"/>
      <c r="H70" s="95" t="n"/>
      <c r="I70" s="96" t="n"/>
      <c r="J70" s="97" t="n">
        <v>125.96</v>
      </c>
      <c r="K70" s="268" t="n">
        <v>1.2</v>
      </c>
      <c r="L70" s="97" t="n">
        <v>52.9</v>
      </c>
      <c r="M70" s="97" t="n">
        <v>71.26000000000001</v>
      </c>
      <c r="N70" s="99" t="n">
        <v>3769.65</v>
      </c>
    </row>
    <row r="71" ht="19.35" customHeight="1">
      <c r="A71" s="92" t="n"/>
      <c r="B71" s="100" t="n"/>
      <c r="C71" s="94" t="inlineStr">
        <is>
          <t>ЗТ</t>
        </is>
      </c>
      <c r="D71" s="266" t="n"/>
      <c r="E71" s="267" t="n"/>
      <c r="F71" s="101" t="inlineStr">
        <is>
          <t>чел.-ч</t>
        </is>
      </c>
      <c r="G71" s="271" t="n">
        <v>13.4</v>
      </c>
      <c r="H71" s="268" t="n">
        <v>1.2</v>
      </c>
      <c r="I71" s="269" t="n">
        <v>5.628</v>
      </c>
      <c r="J71" s="96" t="n"/>
      <c r="K71" s="96" t="n"/>
      <c r="L71" s="96" t="n"/>
      <c r="M71" s="96" t="n"/>
      <c r="N71" s="96" t="n"/>
    </row>
    <row r="72" ht="19.35" customHeight="1">
      <c r="A72" s="92" t="n"/>
      <c r="B72" s="100" t="n"/>
      <c r="C72" s="94" t="inlineStr">
        <is>
          <t>Итого по расценке</t>
        </is>
      </c>
      <c r="D72" s="266" t="n"/>
      <c r="E72" s="267" t="n"/>
      <c r="F72" s="95" t="n"/>
      <c r="G72" s="103" t="n"/>
      <c r="H72" s="103" t="n"/>
      <c r="I72" s="96" t="n"/>
      <c r="J72" s="97" t="n">
        <v>125.96</v>
      </c>
      <c r="K72" s="96" t="n"/>
      <c r="L72" s="97" t="n">
        <v>52.9</v>
      </c>
      <c r="M72" s="96" t="n"/>
      <c r="N72" s="104" t="n"/>
    </row>
    <row r="73" ht="19.35" customHeight="1">
      <c r="A73" s="92" t="n"/>
      <c r="B73" s="105" t="n"/>
      <c r="C73" s="94" t="inlineStr">
        <is>
          <t>ФОТ</t>
        </is>
      </c>
      <c r="D73" s="266" t="n"/>
      <c r="E73" s="267" t="n"/>
      <c r="F73" s="95" t="n"/>
      <c r="G73" s="103" t="n"/>
      <c r="H73" s="103" t="n"/>
      <c r="I73" s="96" t="n"/>
      <c r="J73" s="96" t="n"/>
      <c r="K73" s="96" t="n"/>
      <c r="L73" s="97" t="n">
        <v>52.9</v>
      </c>
      <c r="M73" s="96" t="n"/>
      <c r="N73" s="99" t="n">
        <v>3769.65</v>
      </c>
    </row>
    <row r="74" ht="42" customHeight="1">
      <c r="A74" s="92" t="n"/>
      <c r="B74" s="106" t="inlineStr">
        <is>
          <t>Пр/812-001.4-1</t>
        </is>
      </c>
      <c r="C74" s="94" t="inlineStr">
        <is>
          <t>НР Земляные работы по другим видам работ (подготовительным, сопутствующим, укрепительным)</t>
        </is>
      </c>
      <c r="D74" s="266" t="n"/>
      <c r="E74" s="267" t="n"/>
      <c r="F74" s="101" t="inlineStr">
        <is>
          <t>%</t>
        </is>
      </c>
      <c r="G74" s="107" t="n">
        <v>89</v>
      </c>
      <c r="H74" s="108" t="n"/>
      <c r="I74" s="107" t="n">
        <v>89</v>
      </c>
      <c r="J74" s="96" t="n"/>
      <c r="K74" s="96" t="n"/>
      <c r="L74" s="97" t="n">
        <v>47.08</v>
      </c>
      <c r="M74" s="96" t="n"/>
      <c r="N74" s="109" t="n">
        <v>3354.99</v>
      </c>
    </row>
    <row r="75" ht="42" customHeight="1">
      <c r="A75" s="92" t="n"/>
      <c r="B75" s="106" t="inlineStr">
        <is>
          <t>Пр/774-001.4</t>
        </is>
      </c>
      <c r="C75" s="94" t="inlineStr">
        <is>
          <t>СП Земляные работы по другим видам работ (подготовительным, сопутствующим, укрепительным)</t>
        </is>
      </c>
      <c r="D75" s="266" t="n"/>
      <c r="E75" s="267" t="n"/>
      <c r="F75" s="101" t="inlineStr">
        <is>
          <t>%</t>
        </is>
      </c>
      <c r="G75" s="107" t="n">
        <v>41</v>
      </c>
      <c r="H75" s="108" t="n"/>
      <c r="I75" s="107" t="n">
        <v>41</v>
      </c>
      <c r="J75" s="96" t="n"/>
      <c r="K75" s="96" t="n"/>
      <c r="L75" s="97" t="n">
        <v>21.69</v>
      </c>
      <c r="M75" s="96" t="n"/>
      <c r="N75" s="99" t="n">
        <v>1545.56</v>
      </c>
    </row>
    <row r="76" ht="19.35" customHeight="1">
      <c r="A76" s="92" t="n"/>
      <c r="B76" s="105" t="n"/>
      <c r="C76" s="84" t="inlineStr">
        <is>
          <t>Всего по позиции</t>
        </is>
      </c>
      <c r="D76" s="266" t="n"/>
      <c r="E76" s="267" t="n"/>
      <c r="F76" s="96" t="n"/>
      <c r="G76" s="103" t="n"/>
      <c r="H76" s="103" t="n"/>
      <c r="I76" s="110" t="n"/>
      <c r="J76" s="110" t="n"/>
      <c r="K76" s="110" t="n"/>
      <c r="L76" s="112" t="n">
        <v>121.67</v>
      </c>
      <c r="M76" s="110" t="n"/>
      <c r="N76" s="90" t="n"/>
    </row>
    <row r="77" ht="68.65000000000001" customHeight="1">
      <c r="A77" s="84" t="inlineStr">
        <is>
          <t>5</t>
        </is>
      </c>
      <c r="B77" s="87" t="inlineStr">
        <is>
          <t>ФЕР01-02-100-01</t>
        </is>
      </c>
      <c r="C77" s="88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66" t="n"/>
      <c r="E77" s="267" t="n"/>
      <c r="F77" s="89" t="inlineStr">
        <is>
          <t>100 шт</t>
        </is>
      </c>
      <c r="G77" s="90" t="n">
        <v>2.24</v>
      </c>
      <c r="H77" s="91" t="n">
        <v>1</v>
      </c>
      <c r="I77" s="112" t="n">
        <v>2.24</v>
      </c>
      <c r="J77" s="90" t="n"/>
      <c r="K77" s="90" t="n"/>
      <c r="L77" s="90" t="n"/>
      <c r="M77" s="90" t="n"/>
      <c r="N77" s="90" t="n"/>
    </row>
    <row r="78" ht="19.35" customHeight="1">
      <c r="A78" s="92" t="n"/>
      <c r="B78" s="93" t="inlineStr">
        <is>
          <t>1</t>
        </is>
      </c>
      <c r="C78" s="94" t="inlineStr">
        <is>
          <t>ОТ</t>
        </is>
      </c>
      <c r="D78" s="266" t="n"/>
      <c r="E78" s="267" t="n"/>
      <c r="F78" s="95" t="n"/>
      <c r="G78" s="95" t="n"/>
      <c r="H78" s="95" t="n"/>
      <c r="I78" s="96" t="n"/>
      <c r="J78" s="97" t="n">
        <v>115.44</v>
      </c>
      <c r="K78" s="268" t="n">
        <v>1.2</v>
      </c>
      <c r="L78" s="97" t="n">
        <v>310.3</v>
      </c>
      <c r="M78" s="97" t="n">
        <v>71.26000000000001</v>
      </c>
      <c r="N78" s="99" t="n">
        <v>22111.98</v>
      </c>
    </row>
    <row r="79" ht="19.35" customHeight="1">
      <c r="A79" s="92" t="n"/>
      <c r="B79" s="93" t="inlineStr">
        <is>
          <t>2</t>
        </is>
      </c>
      <c r="C79" s="94" t="inlineStr">
        <is>
          <t>ЭМ</t>
        </is>
      </c>
      <c r="D79" s="266" t="n"/>
      <c r="E79" s="267" t="n"/>
      <c r="F79" s="95" t="n"/>
      <c r="G79" s="95" t="n"/>
      <c r="H79" s="95" t="n"/>
      <c r="I79" s="96" t="n"/>
      <c r="J79" s="97" t="n">
        <v>655.4299999999999</v>
      </c>
      <c r="K79" s="268" t="n">
        <v>1.2</v>
      </c>
      <c r="L79" s="99" t="n">
        <v>1761.8</v>
      </c>
      <c r="M79" s="96" t="n"/>
      <c r="N79" s="96" t="n"/>
    </row>
    <row r="80" ht="19.35" customHeight="1">
      <c r="A80" s="92" t="n"/>
      <c r="B80" s="93" t="inlineStr">
        <is>
          <t>3</t>
        </is>
      </c>
      <c r="C80" s="94" t="inlineStr">
        <is>
          <t>в т.ч. ОТм</t>
        </is>
      </c>
      <c r="D80" s="266" t="n"/>
      <c r="E80" s="267" t="n"/>
      <c r="F80" s="95" t="n"/>
      <c r="G80" s="95" t="n"/>
      <c r="H80" s="95" t="n"/>
      <c r="I80" s="96" t="n"/>
      <c r="J80" s="97" t="n">
        <v>114.62</v>
      </c>
      <c r="K80" s="268" t="n">
        <v>1.2</v>
      </c>
      <c r="L80" s="97" t="n">
        <v>308.1</v>
      </c>
      <c r="M80" s="97" t="n">
        <v>71.26000000000001</v>
      </c>
      <c r="N80" s="99" t="n">
        <v>21955.21</v>
      </c>
    </row>
    <row r="81" ht="19.35" customHeight="1">
      <c r="A81" s="92" t="n"/>
      <c r="B81" s="100" t="n"/>
      <c r="C81" s="94" t="inlineStr">
        <is>
          <t>ЗТ</t>
        </is>
      </c>
      <c r="D81" s="266" t="n"/>
      <c r="E81" s="267" t="n"/>
      <c r="F81" s="101" t="inlineStr">
        <is>
          <t>чел.-ч</t>
        </is>
      </c>
      <c r="G81" s="271" t="n">
        <v>14.8</v>
      </c>
      <c r="H81" s="268" t="n">
        <v>1.2</v>
      </c>
      <c r="I81" s="272" t="n">
        <v>39.7824</v>
      </c>
      <c r="J81" s="96" t="n"/>
      <c r="K81" s="96" t="n"/>
      <c r="L81" s="96" t="n"/>
      <c r="M81" s="96" t="n"/>
      <c r="N81" s="96" t="n"/>
    </row>
    <row r="82" ht="19.35" customHeight="1">
      <c r="A82" s="92" t="n"/>
      <c r="B82" s="100" t="n"/>
      <c r="C82" s="94" t="inlineStr">
        <is>
          <t>ЗТм</t>
        </is>
      </c>
      <c r="D82" s="266" t="n"/>
      <c r="E82" s="267" t="n"/>
      <c r="F82" s="101" t="inlineStr">
        <is>
          <t>чел.-ч</t>
        </is>
      </c>
      <c r="G82" s="97" t="n">
        <v>8.49</v>
      </c>
      <c r="H82" s="268" t="n">
        <v>1.2</v>
      </c>
      <c r="I82" s="270" t="n">
        <v>22.82112</v>
      </c>
      <c r="J82" s="96" t="n"/>
      <c r="K82" s="96" t="n"/>
      <c r="L82" s="96" t="n"/>
      <c r="M82" s="96" t="n"/>
      <c r="N82" s="96" t="n"/>
    </row>
    <row r="83" ht="19.35" customHeight="1">
      <c r="A83" s="92" t="n"/>
      <c r="B83" s="100" t="n"/>
      <c r="C83" s="94" t="inlineStr">
        <is>
          <t>Итого по расценке</t>
        </is>
      </c>
      <c r="D83" s="266" t="n"/>
      <c r="E83" s="267" t="n"/>
      <c r="F83" s="95" t="n"/>
      <c r="G83" s="103" t="n"/>
      <c r="H83" s="103" t="n"/>
      <c r="I83" s="96" t="n"/>
      <c r="J83" s="97" t="n">
        <v>770.87</v>
      </c>
      <c r="K83" s="96" t="n"/>
      <c r="L83" s="99" t="n">
        <v>2072.1</v>
      </c>
      <c r="M83" s="96" t="n"/>
      <c r="N83" s="104" t="n"/>
    </row>
    <row r="84" ht="19.35" customHeight="1">
      <c r="A84" s="92" t="n"/>
      <c r="B84" s="105" t="n"/>
      <c r="C84" s="94" t="inlineStr">
        <is>
          <t>ФОТ</t>
        </is>
      </c>
      <c r="D84" s="266" t="n"/>
      <c r="E84" s="267" t="n"/>
      <c r="F84" s="95" t="n"/>
      <c r="G84" s="103" t="n"/>
      <c r="H84" s="103" t="n"/>
      <c r="I84" s="96" t="n"/>
      <c r="J84" s="96" t="n"/>
      <c r="K84" s="96" t="n"/>
      <c r="L84" s="97" t="n">
        <v>618.4</v>
      </c>
      <c r="M84" s="96" t="n"/>
      <c r="N84" s="99" t="n">
        <v>44067.19</v>
      </c>
    </row>
    <row r="85" ht="42" customHeight="1">
      <c r="A85" s="92" t="n"/>
      <c r="B85" s="106" t="inlineStr">
        <is>
          <t>Пр/812-001.4-1</t>
        </is>
      </c>
      <c r="C85" s="94" t="inlineStr">
        <is>
          <t>НР Земляные работы по другим видам работ (подготовительным, сопутствующим, укрепительным)</t>
        </is>
      </c>
      <c r="D85" s="266" t="n"/>
      <c r="E85" s="267" t="n"/>
      <c r="F85" s="101" t="inlineStr">
        <is>
          <t>%</t>
        </is>
      </c>
      <c r="G85" s="107" t="n">
        <v>89</v>
      </c>
      <c r="H85" s="108" t="n"/>
      <c r="I85" s="107" t="n">
        <v>89</v>
      </c>
      <c r="J85" s="96" t="n"/>
      <c r="K85" s="96" t="n"/>
      <c r="L85" s="97" t="n">
        <v>550.38</v>
      </c>
      <c r="M85" s="96" t="n"/>
      <c r="N85" s="109" t="n">
        <v>39219.8</v>
      </c>
    </row>
    <row r="86" ht="42" customHeight="1">
      <c r="A86" s="92" t="n"/>
      <c r="B86" s="106" t="inlineStr">
        <is>
          <t>Пр/774-001.4</t>
        </is>
      </c>
      <c r="C86" s="94" t="inlineStr">
        <is>
          <t>СП Земляные работы по другим видам работ (подготовительным, сопутствующим, укрепительным)</t>
        </is>
      </c>
      <c r="D86" s="266" t="n"/>
      <c r="E86" s="267" t="n"/>
      <c r="F86" s="101" t="inlineStr">
        <is>
          <t>%</t>
        </is>
      </c>
      <c r="G86" s="107" t="n">
        <v>41</v>
      </c>
      <c r="H86" s="108" t="n"/>
      <c r="I86" s="107" t="n">
        <v>41</v>
      </c>
      <c r="J86" s="96" t="n"/>
      <c r="K86" s="96" t="n"/>
      <c r="L86" s="97" t="n">
        <v>253.54</v>
      </c>
      <c r="M86" s="96" t="n"/>
      <c r="N86" s="99" t="n">
        <v>18067.55</v>
      </c>
    </row>
    <row r="87" ht="19.35" customHeight="1">
      <c r="A87" s="92" t="n"/>
      <c r="B87" s="105" t="n"/>
      <c r="C87" s="84" t="inlineStr">
        <is>
          <t>Всего по позиции</t>
        </is>
      </c>
      <c r="D87" s="266" t="n"/>
      <c r="E87" s="267" t="n"/>
      <c r="F87" s="96" t="n"/>
      <c r="G87" s="103" t="n"/>
      <c r="H87" s="103" t="n"/>
      <c r="I87" s="110" t="n"/>
      <c r="J87" s="110" t="n"/>
      <c r="K87" s="110" t="n"/>
      <c r="L87" s="111" t="n">
        <v>2876.02</v>
      </c>
      <c r="M87" s="110" t="n"/>
      <c r="N87" s="90" t="n"/>
    </row>
    <row r="88" ht="55.35" customHeight="1">
      <c r="A88" s="84" t="inlineStr">
        <is>
          <t>6</t>
        </is>
      </c>
      <c r="B88" s="87" t="inlineStr">
        <is>
          <t>ФЕР01-02-100-07</t>
        </is>
      </c>
      <c r="C88" s="88" t="inlineStr">
        <is>
          <t>При трелевке на каждые последующие 100 м добавлять: к расценке 01-02-100-01</t>
        </is>
      </c>
      <c r="D88" s="266" t="n"/>
      <c r="E88" s="267" t="n"/>
      <c r="F88" s="89" t="inlineStr">
        <is>
          <t>100 шт</t>
        </is>
      </c>
      <c r="G88" s="90" t="n">
        <v>2.24</v>
      </c>
      <c r="H88" s="91" t="n">
        <v>1</v>
      </c>
      <c r="I88" s="112" t="n">
        <v>2.24</v>
      </c>
      <c r="J88" s="90" t="n"/>
      <c r="K88" s="90" t="n"/>
      <c r="L88" s="90" t="n"/>
      <c r="M88" s="90" t="n"/>
      <c r="N88" s="90" t="n"/>
    </row>
    <row r="89" ht="19.35" customHeight="1">
      <c r="A89" s="92" t="n"/>
      <c r="B89" s="93" t="inlineStr">
        <is>
          <t>1</t>
        </is>
      </c>
      <c r="C89" s="94" t="inlineStr">
        <is>
          <t>ОТ</t>
        </is>
      </c>
      <c r="D89" s="266" t="n"/>
      <c r="E89" s="267" t="n"/>
      <c r="F89" s="95" t="n"/>
      <c r="G89" s="95" t="n"/>
      <c r="H89" s="95" t="n"/>
      <c r="I89" s="96" t="n"/>
      <c r="J89" s="97" t="n">
        <v>28.94</v>
      </c>
      <c r="K89" s="268" t="n">
        <v>1.2</v>
      </c>
      <c r="L89" s="97" t="n">
        <v>77.79000000000001</v>
      </c>
      <c r="M89" s="97" t="n">
        <v>71.26000000000001</v>
      </c>
      <c r="N89" s="99" t="n">
        <v>5543.32</v>
      </c>
    </row>
    <row r="90" ht="19.35" customHeight="1">
      <c r="A90" s="92" t="n"/>
      <c r="B90" s="93" t="inlineStr">
        <is>
          <t>2</t>
        </is>
      </c>
      <c r="C90" s="94" t="inlineStr">
        <is>
          <t>ЭМ</t>
        </is>
      </c>
      <c r="D90" s="266" t="n"/>
      <c r="E90" s="267" t="n"/>
      <c r="F90" s="95" t="n"/>
      <c r="G90" s="95" t="n"/>
      <c r="H90" s="95" t="n"/>
      <c r="I90" s="96" t="n"/>
      <c r="J90" s="97" t="n">
        <v>163.66</v>
      </c>
      <c r="K90" s="268" t="n">
        <v>1.2</v>
      </c>
      <c r="L90" s="97" t="n">
        <v>439.92</v>
      </c>
      <c r="M90" s="96" t="n"/>
      <c r="N90" s="96" t="n"/>
    </row>
    <row r="91" ht="19.35" customHeight="1">
      <c r="A91" s="92" t="n"/>
      <c r="B91" s="93" t="inlineStr">
        <is>
          <t>3</t>
        </is>
      </c>
      <c r="C91" s="94" t="inlineStr">
        <is>
          <t>в т.ч. ОТм</t>
        </is>
      </c>
      <c r="D91" s="266" t="n"/>
      <c r="E91" s="267" t="n"/>
      <c r="F91" s="95" t="n"/>
      <c r="G91" s="95" t="n"/>
      <c r="H91" s="95" t="n"/>
      <c r="I91" s="96" t="n"/>
      <c r="J91" s="97" t="n">
        <v>28.62</v>
      </c>
      <c r="K91" s="268" t="n">
        <v>1.2</v>
      </c>
      <c r="L91" s="97" t="n">
        <v>76.93000000000001</v>
      </c>
      <c r="M91" s="97" t="n">
        <v>71.26000000000001</v>
      </c>
      <c r="N91" s="99" t="n">
        <v>5482.03</v>
      </c>
    </row>
    <row r="92" ht="19.35" customHeight="1">
      <c r="A92" s="92" t="n"/>
      <c r="B92" s="100" t="n"/>
      <c r="C92" s="94" t="inlineStr">
        <is>
          <t>ЗТ</t>
        </is>
      </c>
      <c r="D92" s="266" t="n"/>
      <c r="E92" s="267" t="n"/>
      <c r="F92" s="101" t="inlineStr">
        <is>
          <t>чел.-ч</t>
        </is>
      </c>
      <c r="G92" s="97" t="n">
        <v>3.71</v>
      </c>
      <c r="H92" s="268" t="n">
        <v>1.2</v>
      </c>
      <c r="I92" s="270" t="n">
        <v>9.972479999999999</v>
      </c>
      <c r="J92" s="96" t="n"/>
      <c r="K92" s="96" t="n"/>
      <c r="L92" s="96" t="n"/>
      <c r="M92" s="96" t="n"/>
      <c r="N92" s="96" t="n"/>
    </row>
    <row r="93" ht="19.35" customHeight="1">
      <c r="A93" s="92" t="n"/>
      <c r="B93" s="100" t="n"/>
      <c r="C93" s="94" t="inlineStr">
        <is>
          <t>ЗТм</t>
        </is>
      </c>
      <c r="D93" s="266" t="n"/>
      <c r="E93" s="267" t="n"/>
      <c r="F93" s="101" t="inlineStr">
        <is>
          <t>чел.-ч</t>
        </is>
      </c>
      <c r="G93" s="97" t="n">
        <v>2.12</v>
      </c>
      <c r="H93" s="268" t="n">
        <v>1.2</v>
      </c>
      <c r="I93" s="270" t="n">
        <v>5.69856</v>
      </c>
      <c r="J93" s="96" t="n"/>
      <c r="K93" s="96" t="n"/>
      <c r="L93" s="96" t="n"/>
      <c r="M93" s="96" t="n"/>
      <c r="N93" s="96" t="n"/>
    </row>
    <row r="94" ht="19.35" customHeight="1">
      <c r="A94" s="92" t="n"/>
      <c r="B94" s="100" t="n"/>
      <c r="C94" s="94" t="inlineStr">
        <is>
          <t>Итого по расценке</t>
        </is>
      </c>
      <c r="D94" s="266" t="n"/>
      <c r="E94" s="267" t="n"/>
      <c r="F94" s="95" t="n"/>
      <c r="G94" s="103" t="n"/>
      <c r="H94" s="103" t="n"/>
      <c r="I94" s="96" t="n"/>
      <c r="J94" s="97" t="n">
        <v>192.6</v>
      </c>
      <c r="K94" s="96" t="n"/>
      <c r="L94" s="97" t="n">
        <v>517.71</v>
      </c>
      <c r="M94" s="96" t="n"/>
      <c r="N94" s="104" t="n"/>
    </row>
    <row r="95" ht="19.35" customHeight="1">
      <c r="A95" s="92" t="n"/>
      <c r="B95" s="105" t="n"/>
      <c r="C95" s="94" t="inlineStr">
        <is>
          <t>ФОТ</t>
        </is>
      </c>
      <c r="D95" s="266" t="n"/>
      <c r="E95" s="267" t="n"/>
      <c r="F95" s="95" t="n"/>
      <c r="G95" s="103" t="n"/>
      <c r="H95" s="103" t="n"/>
      <c r="I95" s="96" t="n"/>
      <c r="J95" s="96" t="n"/>
      <c r="K95" s="96" t="n"/>
      <c r="L95" s="97" t="n">
        <v>154.72</v>
      </c>
      <c r="M95" s="96" t="n"/>
      <c r="N95" s="99" t="n">
        <v>11025.35</v>
      </c>
    </row>
    <row r="96" ht="42" customHeight="1">
      <c r="A96" s="92" t="n"/>
      <c r="B96" s="106" t="inlineStr">
        <is>
          <t>Пр/812-001.4-1</t>
        </is>
      </c>
      <c r="C96" s="94" t="inlineStr">
        <is>
          <t>НР Земляные работы по другим видам работ (подготовительным, сопутствующим, укрепительным)</t>
        </is>
      </c>
      <c r="D96" s="266" t="n"/>
      <c r="E96" s="267" t="n"/>
      <c r="F96" s="101" t="inlineStr">
        <is>
          <t>%</t>
        </is>
      </c>
      <c r="G96" s="107" t="n">
        <v>89</v>
      </c>
      <c r="H96" s="108" t="n"/>
      <c r="I96" s="107" t="n">
        <v>89</v>
      </c>
      <c r="J96" s="96" t="n"/>
      <c r="K96" s="96" t="n"/>
      <c r="L96" s="97" t="n">
        <v>137.7</v>
      </c>
      <c r="M96" s="96" t="n"/>
      <c r="N96" s="109" t="n">
        <v>9812.559999999999</v>
      </c>
    </row>
    <row r="97" ht="42" customHeight="1">
      <c r="A97" s="92" t="n"/>
      <c r="B97" s="106" t="inlineStr">
        <is>
          <t>Пр/774-001.4</t>
        </is>
      </c>
      <c r="C97" s="94" t="inlineStr">
        <is>
          <t>СП Земляные работы по другим видам работ (подготовительным, сопутствующим, укрепительным)</t>
        </is>
      </c>
      <c r="D97" s="266" t="n"/>
      <c r="E97" s="267" t="n"/>
      <c r="F97" s="101" t="inlineStr">
        <is>
          <t>%</t>
        </is>
      </c>
      <c r="G97" s="107" t="n">
        <v>41</v>
      </c>
      <c r="H97" s="108" t="n"/>
      <c r="I97" s="107" t="n">
        <v>41</v>
      </c>
      <c r="J97" s="96" t="n"/>
      <c r="K97" s="96" t="n"/>
      <c r="L97" s="97" t="n">
        <v>63.44</v>
      </c>
      <c r="M97" s="96" t="n"/>
      <c r="N97" s="99" t="n">
        <v>4520.39</v>
      </c>
    </row>
    <row r="98" ht="19.35" customHeight="1">
      <c r="A98" s="92" t="n"/>
      <c r="B98" s="105" t="n"/>
      <c r="C98" s="84" t="inlineStr">
        <is>
          <t>Всего по позиции</t>
        </is>
      </c>
      <c r="D98" s="266" t="n"/>
      <c r="E98" s="267" t="n"/>
      <c r="F98" s="96" t="n"/>
      <c r="G98" s="103" t="n"/>
      <c r="H98" s="103" t="n"/>
      <c r="I98" s="110" t="n"/>
      <c r="J98" s="110" t="n"/>
      <c r="K98" s="110" t="n"/>
      <c r="L98" s="112" t="n">
        <v>718.85</v>
      </c>
      <c r="M98" s="110" t="n"/>
      <c r="N98" s="90" t="n"/>
    </row>
    <row r="99" ht="68.65000000000001" customHeight="1">
      <c r="A99" s="84" t="inlineStr">
        <is>
          <t>7</t>
        </is>
      </c>
      <c r="B99" s="87" t="inlineStr">
        <is>
          <t>ФЕР01-02-100-02</t>
        </is>
      </c>
      <c r="C99" s="88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66" t="n"/>
      <c r="E99" s="267" t="n"/>
      <c r="F99" s="89" t="inlineStr">
        <is>
          <t>100 шт</t>
        </is>
      </c>
      <c r="G99" s="90" t="n">
        <v>0.86</v>
      </c>
      <c r="H99" s="91" t="n">
        <v>1</v>
      </c>
      <c r="I99" s="112" t="n">
        <v>0.86</v>
      </c>
      <c r="J99" s="90" t="n"/>
      <c r="K99" s="90" t="n"/>
      <c r="L99" s="90" t="n"/>
      <c r="M99" s="90" t="n"/>
      <c r="N99" s="90" t="n"/>
    </row>
    <row r="100" ht="19.35" customHeight="1">
      <c r="A100" s="92" t="n"/>
      <c r="B100" s="93" t="inlineStr">
        <is>
          <t>1</t>
        </is>
      </c>
      <c r="C100" s="94" t="inlineStr">
        <is>
          <t>ОТ</t>
        </is>
      </c>
      <c r="D100" s="266" t="n"/>
      <c r="E100" s="267" t="n"/>
      <c r="F100" s="95" t="n"/>
      <c r="G100" s="95" t="n"/>
      <c r="H100" s="95" t="n"/>
      <c r="I100" s="96" t="n"/>
      <c r="J100" s="97" t="n">
        <v>201.24</v>
      </c>
      <c r="K100" s="268" t="n">
        <v>1.2</v>
      </c>
      <c r="L100" s="97" t="n">
        <v>207.68</v>
      </c>
      <c r="M100" s="97" t="n">
        <v>71.26000000000001</v>
      </c>
      <c r="N100" s="99" t="n">
        <v>14799.28</v>
      </c>
    </row>
    <row r="101" ht="19.35" customHeight="1">
      <c r="A101" s="92" t="n"/>
      <c r="B101" s="93" t="inlineStr">
        <is>
          <t>2</t>
        </is>
      </c>
      <c r="C101" s="94" t="inlineStr">
        <is>
          <t>ЭМ</t>
        </is>
      </c>
      <c r="D101" s="266" t="n"/>
      <c r="E101" s="267" t="n"/>
      <c r="F101" s="95" t="n"/>
      <c r="G101" s="95" t="n"/>
      <c r="H101" s="95" t="n"/>
      <c r="I101" s="96" t="n"/>
      <c r="J101" s="99" t="n">
        <v>1142.56</v>
      </c>
      <c r="K101" s="268" t="n">
        <v>1.2</v>
      </c>
      <c r="L101" s="99" t="n">
        <v>1179.12</v>
      </c>
      <c r="M101" s="96" t="n"/>
      <c r="N101" s="96" t="n"/>
    </row>
    <row r="102" ht="19.35" customHeight="1">
      <c r="A102" s="92" t="n"/>
      <c r="B102" s="93" t="inlineStr">
        <is>
          <t>3</t>
        </is>
      </c>
      <c r="C102" s="94" t="inlineStr">
        <is>
          <t>в т.ч. ОТм</t>
        </is>
      </c>
      <c r="D102" s="266" t="n"/>
      <c r="E102" s="267" t="n"/>
      <c r="F102" s="95" t="n"/>
      <c r="G102" s="95" t="n"/>
      <c r="H102" s="95" t="n"/>
      <c r="I102" s="96" t="n"/>
      <c r="J102" s="97" t="n">
        <v>199.8</v>
      </c>
      <c r="K102" s="268" t="n">
        <v>1.2</v>
      </c>
      <c r="L102" s="97" t="n">
        <v>206.19</v>
      </c>
      <c r="M102" s="97" t="n">
        <v>71.26000000000001</v>
      </c>
      <c r="N102" s="99" t="n">
        <v>14693.1</v>
      </c>
    </row>
    <row r="103" ht="19.35" customHeight="1">
      <c r="A103" s="92" t="n"/>
      <c r="B103" s="100" t="n"/>
      <c r="C103" s="94" t="inlineStr">
        <is>
          <t>ЗТ</t>
        </is>
      </c>
      <c r="D103" s="266" t="n"/>
      <c r="E103" s="267" t="n"/>
      <c r="F103" s="101" t="inlineStr">
        <is>
          <t>чел.-ч</t>
        </is>
      </c>
      <c r="G103" s="271" t="n">
        <v>25.8</v>
      </c>
      <c r="H103" s="268" t="n">
        <v>1.2</v>
      </c>
      <c r="I103" s="272" t="n">
        <v>26.6256</v>
      </c>
      <c r="J103" s="96" t="n"/>
      <c r="K103" s="96" t="n"/>
      <c r="L103" s="96" t="n"/>
      <c r="M103" s="96" t="n"/>
      <c r="N103" s="96" t="n"/>
    </row>
    <row r="104" ht="19.35" customHeight="1">
      <c r="A104" s="92" t="n"/>
      <c r="B104" s="100" t="n"/>
      <c r="C104" s="94" t="inlineStr">
        <is>
          <t>ЗТм</t>
        </is>
      </c>
      <c r="D104" s="266" t="n"/>
      <c r="E104" s="267" t="n"/>
      <c r="F104" s="101" t="inlineStr">
        <is>
          <t>чел.-ч</t>
        </is>
      </c>
      <c r="G104" s="271" t="n">
        <v>14.8</v>
      </c>
      <c r="H104" s="268" t="n">
        <v>1.2</v>
      </c>
      <c r="I104" s="272" t="n">
        <v>15.2736</v>
      </c>
      <c r="J104" s="96" t="n"/>
      <c r="K104" s="96" t="n"/>
      <c r="L104" s="96" t="n"/>
      <c r="M104" s="96" t="n"/>
      <c r="N104" s="96" t="n"/>
    </row>
    <row r="105" ht="19.35" customHeight="1">
      <c r="A105" s="92" t="n"/>
      <c r="B105" s="100" t="n"/>
      <c r="C105" s="94" t="inlineStr">
        <is>
          <t>Итого по расценке</t>
        </is>
      </c>
      <c r="D105" s="266" t="n"/>
      <c r="E105" s="267" t="n"/>
      <c r="F105" s="95" t="n"/>
      <c r="G105" s="103" t="n"/>
      <c r="H105" s="103" t="n"/>
      <c r="I105" s="96" t="n"/>
      <c r="J105" s="99" t="n">
        <v>1343.8</v>
      </c>
      <c r="K105" s="96" t="n"/>
      <c r="L105" s="99" t="n">
        <v>1386.8</v>
      </c>
      <c r="M105" s="96" t="n"/>
      <c r="N105" s="104" t="n"/>
    </row>
    <row r="106" ht="19.35" customHeight="1">
      <c r="A106" s="92" t="n"/>
      <c r="B106" s="105" t="n"/>
      <c r="C106" s="94" t="inlineStr">
        <is>
          <t>ФОТ</t>
        </is>
      </c>
      <c r="D106" s="266" t="n"/>
      <c r="E106" s="267" t="n"/>
      <c r="F106" s="95" t="n"/>
      <c r="G106" s="103" t="n"/>
      <c r="H106" s="103" t="n"/>
      <c r="I106" s="96" t="n"/>
      <c r="J106" s="96" t="n"/>
      <c r="K106" s="96" t="n"/>
      <c r="L106" s="97" t="n">
        <v>413.87</v>
      </c>
      <c r="M106" s="96" t="n"/>
      <c r="N106" s="99" t="n">
        <v>29492.38</v>
      </c>
    </row>
    <row r="107" ht="42" customHeight="1">
      <c r="A107" s="92" t="n"/>
      <c r="B107" s="106" t="inlineStr">
        <is>
          <t>Пр/812-001.4-1</t>
        </is>
      </c>
      <c r="C107" s="94" t="inlineStr">
        <is>
          <t>НР Земляные работы по другим видам работ (подготовительным, сопутствующим, укрепительным)</t>
        </is>
      </c>
      <c r="D107" s="266" t="n"/>
      <c r="E107" s="267" t="n"/>
      <c r="F107" s="101" t="inlineStr">
        <is>
          <t>%</t>
        </is>
      </c>
      <c r="G107" s="107" t="n">
        <v>89</v>
      </c>
      <c r="H107" s="108" t="n"/>
      <c r="I107" s="107" t="n">
        <v>89</v>
      </c>
      <c r="J107" s="96" t="n"/>
      <c r="K107" s="96" t="n"/>
      <c r="L107" s="97" t="n">
        <v>368.34</v>
      </c>
      <c r="M107" s="96" t="n"/>
      <c r="N107" s="109" t="n">
        <v>26248.22</v>
      </c>
    </row>
    <row r="108" ht="42" customHeight="1">
      <c r="A108" s="92" t="n"/>
      <c r="B108" s="106" t="inlineStr">
        <is>
          <t>Пр/774-001.4</t>
        </is>
      </c>
      <c r="C108" s="94" t="inlineStr">
        <is>
          <t>СП Земляные работы по другим видам работ (подготовительным, сопутствующим, укрепительным)</t>
        </is>
      </c>
      <c r="D108" s="266" t="n"/>
      <c r="E108" s="267" t="n"/>
      <c r="F108" s="101" t="inlineStr">
        <is>
          <t>%</t>
        </is>
      </c>
      <c r="G108" s="107" t="n">
        <v>41</v>
      </c>
      <c r="H108" s="108" t="n"/>
      <c r="I108" s="107" t="n">
        <v>41</v>
      </c>
      <c r="J108" s="96" t="n"/>
      <c r="K108" s="96" t="n"/>
      <c r="L108" s="97" t="n">
        <v>169.69</v>
      </c>
      <c r="M108" s="96" t="n"/>
      <c r="N108" s="99" t="n">
        <v>12091.88</v>
      </c>
    </row>
    <row r="109" ht="19.35" customHeight="1">
      <c r="A109" s="92" t="n"/>
      <c r="B109" s="105" t="n"/>
      <c r="C109" s="84" t="inlineStr">
        <is>
          <t>Всего по позиции</t>
        </is>
      </c>
      <c r="D109" s="266" t="n"/>
      <c r="E109" s="267" t="n"/>
      <c r="F109" s="96" t="n"/>
      <c r="G109" s="103" t="n"/>
      <c r="H109" s="103" t="n"/>
      <c r="I109" s="110" t="n"/>
      <c r="J109" s="110" t="n"/>
      <c r="K109" s="110" t="n"/>
      <c r="L109" s="111" t="n">
        <v>1924.83</v>
      </c>
      <c r="M109" s="110" t="n"/>
      <c r="N109" s="90" t="n"/>
    </row>
    <row r="110" ht="55.35" customHeight="1">
      <c r="A110" s="84" t="inlineStr">
        <is>
          <t>8</t>
        </is>
      </c>
      <c r="B110" s="87" t="inlineStr">
        <is>
          <t>ФЕР01-02-100-08</t>
        </is>
      </c>
      <c r="C110" s="88" t="inlineStr">
        <is>
          <t>При трелевке на каждые последующие 100 м добавлять: к расценке 01-02-100-02</t>
        </is>
      </c>
      <c r="D110" s="266" t="n"/>
      <c r="E110" s="267" t="n"/>
      <c r="F110" s="89" t="inlineStr">
        <is>
          <t>100 шт</t>
        </is>
      </c>
      <c r="G110" s="90" t="n">
        <v>0.86</v>
      </c>
      <c r="H110" s="91" t="n">
        <v>1</v>
      </c>
      <c r="I110" s="112" t="n">
        <v>0.86</v>
      </c>
      <c r="J110" s="90" t="n"/>
      <c r="K110" s="90" t="n"/>
      <c r="L110" s="90" t="n"/>
      <c r="M110" s="90" t="n"/>
      <c r="N110" s="90" t="n"/>
    </row>
    <row r="111" ht="19.35" customHeight="1">
      <c r="A111" s="92" t="n"/>
      <c r="B111" s="93" t="inlineStr">
        <is>
          <t>1</t>
        </is>
      </c>
      <c r="C111" s="94" t="inlineStr">
        <is>
          <t>ОТ</t>
        </is>
      </c>
      <c r="D111" s="266" t="n"/>
      <c r="E111" s="267" t="n"/>
      <c r="F111" s="95" t="n"/>
      <c r="G111" s="95" t="n"/>
      <c r="H111" s="95" t="n"/>
      <c r="I111" s="96" t="n"/>
      <c r="J111" s="97" t="n">
        <v>58.34</v>
      </c>
      <c r="K111" s="268" t="n">
        <v>1.2</v>
      </c>
      <c r="L111" s="97" t="n">
        <v>60.21</v>
      </c>
      <c r="M111" s="97" t="n">
        <v>71.26000000000001</v>
      </c>
      <c r="N111" s="99" t="n">
        <v>4290.56</v>
      </c>
    </row>
    <row r="112" ht="19.35" customHeight="1">
      <c r="A112" s="92" t="n"/>
      <c r="B112" s="93" t="inlineStr">
        <is>
          <t>2</t>
        </is>
      </c>
      <c r="C112" s="94" t="inlineStr">
        <is>
          <t>ЭМ</t>
        </is>
      </c>
      <c r="D112" s="266" t="n"/>
      <c r="E112" s="267" t="n"/>
      <c r="F112" s="95" t="n"/>
      <c r="G112" s="95" t="n"/>
      <c r="H112" s="95" t="n"/>
      <c r="I112" s="96" t="n"/>
      <c r="J112" s="97" t="n">
        <v>330.42</v>
      </c>
      <c r="K112" s="268" t="n">
        <v>1.2</v>
      </c>
      <c r="L112" s="97" t="n">
        <v>340.99</v>
      </c>
      <c r="M112" s="96" t="n"/>
      <c r="N112" s="96" t="n"/>
    </row>
    <row r="113" ht="19.35" customHeight="1">
      <c r="A113" s="92" t="n"/>
      <c r="B113" s="93" t="inlineStr">
        <is>
          <t>3</t>
        </is>
      </c>
      <c r="C113" s="94" t="inlineStr">
        <is>
          <t>в т.ч. ОТм</t>
        </is>
      </c>
      <c r="D113" s="266" t="n"/>
      <c r="E113" s="267" t="n"/>
      <c r="F113" s="95" t="n"/>
      <c r="G113" s="95" t="n"/>
      <c r="H113" s="95" t="n"/>
      <c r="I113" s="96" t="n"/>
      <c r="J113" s="97" t="n">
        <v>57.78</v>
      </c>
      <c r="K113" s="268" t="n">
        <v>1.2</v>
      </c>
      <c r="L113" s="97" t="n">
        <v>59.63</v>
      </c>
      <c r="M113" s="97" t="n">
        <v>71.26000000000001</v>
      </c>
      <c r="N113" s="99" t="n">
        <v>4249.23</v>
      </c>
    </row>
    <row r="114" ht="19.35" customHeight="1">
      <c r="A114" s="92" t="n"/>
      <c r="B114" s="100" t="n"/>
      <c r="C114" s="94" t="inlineStr">
        <is>
          <t>ЗТ</t>
        </is>
      </c>
      <c r="D114" s="266" t="n"/>
      <c r="E114" s="267" t="n"/>
      <c r="F114" s="101" t="inlineStr">
        <is>
          <t>чел.-ч</t>
        </is>
      </c>
      <c r="G114" s="97" t="n">
        <v>7.48</v>
      </c>
      <c r="H114" s="268" t="n">
        <v>1.2</v>
      </c>
      <c r="I114" s="270" t="n">
        <v>7.71936</v>
      </c>
      <c r="J114" s="96" t="n"/>
      <c r="K114" s="96" t="n"/>
      <c r="L114" s="96" t="n"/>
      <c r="M114" s="96" t="n"/>
      <c r="N114" s="96" t="n"/>
    </row>
    <row r="115" ht="19.35" customHeight="1">
      <c r="A115" s="92" t="n"/>
      <c r="B115" s="100" t="n"/>
      <c r="C115" s="94" t="inlineStr">
        <is>
          <t>ЗТм</t>
        </is>
      </c>
      <c r="D115" s="266" t="n"/>
      <c r="E115" s="267" t="n"/>
      <c r="F115" s="101" t="inlineStr">
        <is>
          <t>чел.-ч</t>
        </is>
      </c>
      <c r="G115" s="97" t="n">
        <v>4.28</v>
      </c>
      <c r="H115" s="268" t="n">
        <v>1.2</v>
      </c>
      <c r="I115" s="270" t="n">
        <v>4.41696</v>
      </c>
      <c r="J115" s="96" t="n"/>
      <c r="K115" s="96" t="n"/>
      <c r="L115" s="96" t="n"/>
      <c r="M115" s="96" t="n"/>
      <c r="N115" s="96" t="n"/>
    </row>
    <row r="116" ht="19.35" customHeight="1">
      <c r="A116" s="92" t="n"/>
      <c r="B116" s="100" t="n"/>
      <c r="C116" s="94" t="inlineStr">
        <is>
          <t>Итого по расценке</t>
        </is>
      </c>
      <c r="D116" s="266" t="n"/>
      <c r="E116" s="267" t="n"/>
      <c r="F116" s="95" t="n"/>
      <c r="G116" s="103" t="n"/>
      <c r="H116" s="103" t="n"/>
      <c r="I116" s="96" t="n"/>
      <c r="J116" s="97" t="n">
        <v>388.76</v>
      </c>
      <c r="K116" s="96" t="n"/>
      <c r="L116" s="97" t="n">
        <v>401.2</v>
      </c>
      <c r="M116" s="96" t="n"/>
      <c r="N116" s="104" t="n"/>
    </row>
    <row r="117" ht="19.35" customHeight="1">
      <c r="A117" s="92" t="n"/>
      <c r="B117" s="105" t="n"/>
      <c r="C117" s="94" t="inlineStr">
        <is>
          <t>ФОТ</t>
        </is>
      </c>
      <c r="D117" s="266" t="n"/>
      <c r="E117" s="267" t="n"/>
      <c r="F117" s="95" t="n"/>
      <c r="G117" s="103" t="n"/>
      <c r="H117" s="103" t="n"/>
      <c r="I117" s="96" t="n"/>
      <c r="J117" s="96" t="n"/>
      <c r="K117" s="96" t="n"/>
      <c r="L117" s="97" t="n">
        <v>119.84</v>
      </c>
      <c r="M117" s="96" t="n"/>
      <c r="N117" s="99" t="n">
        <v>8539.790000000001</v>
      </c>
    </row>
    <row r="118" ht="42" customHeight="1">
      <c r="A118" s="92" t="n"/>
      <c r="B118" s="106" t="inlineStr">
        <is>
          <t>Пр/812-001.4-1</t>
        </is>
      </c>
      <c r="C118" s="94" t="inlineStr">
        <is>
          <t>НР Земляные работы по другим видам работ (подготовительным, сопутствующим, укрепительным)</t>
        </is>
      </c>
      <c r="D118" s="266" t="n"/>
      <c r="E118" s="267" t="n"/>
      <c r="F118" s="101" t="inlineStr">
        <is>
          <t>%</t>
        </is>
      </c>
      <c r="G118" s="107" t="n">
        <v>89</v>
      </c>
      <c r="H118" s="108" t="n"/>
      <c r="I118" s="107" t="n">
        <v>89</v>
      </c>
      <c r="J118" s="96" t="n"/>
      <c r="K118" s="96" t="n"/>
      <c r="L118" s="97" t="n">
        <v>106.66</v>
      </c>
      <c r="M118" s="96" t="n"/>
      <c r="N118" s="109" t="n">
        <v>7600.41</v>
      </c>
    </row>
    <row r="119" ht="42" customHeight="1">
      <c r="A119" s="92" t="n"/>
      <c r="B119" s="106" t="inlineStr">
        <is>
          <t>Пр/774-001.4</t>
        </is>
      </c>
      <c r="C119" s="94" t="inlineStr">
        <is>
          <t>СП Земляные работы по другим видам работ (подготовительным, сопутствующим, укрепительным)</t>
        </is>
      </c>
      <c r="D119" s="266" t="n"/>
      <c r="E119" s="267" t="n"/>
      <c r="F119" s="101" t="inlineStr">
        <is>
          <t>%</t>
        </is>
      </c>
      <c r="G119" s="107" t="n">
        <v>41</v>
      </c>
      <c r="H119" s="108" t="n"/>
      <c r="I119" s="107" t="n">
        <v>41</v>
      </c>
      <c r="J119" s="96" t="n"/>
      <c r="K119" s="96" t="n"/>
      <c r="L119" s="97" t="n">
        <v>49.13</v>
      </c>
      <c r="M119" s="96" t="n"/>
      <c r="N119" s="99" t="n">
        <v>3501.31</v>
      </c>
    </row>
    <row r="120" ht="19.35" customHeight="1">
      <c r="A120" s="92" t="n"/>
      <c r="B120" s="105" t="n"/>
      <c r="C120" s="84" t="inlineStr">
        <is>
          <t>Всего по позиции</t>
        </is>
      </c>
      <c r="D120" s="266" t="n"/>
      <c r="E120" s="267" t="n"/>
      <c r="F120" s="96" t="n"/>
      <c r="G120" s="103" t="n"/>
      <c r="H120" s="103" t="n"/>
      <c r="I120" s="110" t="n"/>
      <c r="J120" s="110" t="n"/>
      <c r="K120" s="110" t="n"/>
      <c r="L120" s="112" t="n">
        <v>556.99</v>
      </c>
      <c r="M120" s="110" t="n"/>
      <c r="N120" s="90" t="n"/>
    </row>
    <row r="121" ht="68.65000000000001" customHeight="1">
      <c r="A121" s="84" t="inlineStr">
        <is>
          <t>9</t>
        </is>
      </c>
      <c r="B121" s="87" t="inlineStr">
        <is>
          <t>ФЕР01-02-100-03</t>
        </is>
      </c>
      <c r="C121" s="88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66" t="n"/>
      <c r="E121" s="267" t="n"/>
      <c r="F121" s="89" t="inlineStr">
        <is>
          <t>100 шт</t>
        </is>
      </c>
      <c r="G121" s="90" t="n">
        <v>0.35</v>
      </c>
      <c r="H121" s="91" t="n">
        <v>1</v>
      </c>
      <c r="I121" s="112" t="n">
        <v>0.35</v>
      </c>
      <c r="J121" s="90" t="n"/>
      <c r="K121" s="90" t="n"/>
      <c r="L121" s="90" t="n"/>
      <c r="M121" s="90" t="n"/>
      <c r="N121" s="90" t="n"/>
    </row>
    <row r="122" ht="19.35" customHeight="1">
      <c r="A122" s="92" t="n"/>
      <c r="B122" s="93" t="inlineStr">
        <is>
          <t>1</t>
        </is>
      </c>
      <c r="C122" s="94" t="inlineStr">
        <is>
          <t>ОТ</t>
        </is>
      </c>
      <c r="D122" s="266" t="n"/>
      <c r="E122" s="267" t="n"/>
      <c r="F122" s="95" t="n"/>
      <c r="G122" s="95" t="n"/>
      <c r="H122" s="95" t="n"/>
      <c r="I122" s="96" t="n"/>
      <c r="J122" s="97" t="n">
        <v>326.82</v>
      </c>
      <c r="K122" s="268" t="n">
        <v>1.2</v>
      </c>
      <c r="L122" s="97" t="n">
        <v>137.26</v>
      </c>
      <c r="M122" s="97" t="n">
        <v>71.26000000000001</v>
      </c>
      <c r="N122" s="99" t="n">
        <v>9781.15</v>
      </c>
    </row>
    <row r="123" ht="19.35" customHeight="1">
      <c r="A123" s="92" t="n"/>
      <c r="B123" s="93" t="inlineStr">
        <is>
          <t>2</t>
        </is>
      </c>
      <c r="C123" s="94" t="inlineStr">
        <is>
          <t>ЭМ</t>
        </is>
      </c>
      <c r="D123" s="266" t="n"/>
      <c r="E123" s="267" t="n"/>
      <c r="F123" s="95" t="n"/>
      <c r="G123" s="95" t="n"/>
      <c r="H123" s="95" t="n"/>
      <c r="I123" s="96" t="n"/>
      <c r="J123" s="99" t="n">
        <v>1852.8</v>
      </c>
      <c r="K123" s="268" t="n">
        <v>1.2</v>
      </c>
      <c r="L123" s="97" t="n">
        <v>778.1799999999999</v>
      </c>
      <c r="M123" s="96" t="n"/>
      <c r="N123" s="96" t="n"/>
    </row>
    <row r="124" ht="19.35" customHeight="1">
      <c r="A124" s="92" t="n"/>
      <c r="B124" s="93" t="inlineStr">
        <is>
          <t>3</t>
        </is>
      </c>
      <c r="C124" s="94" t="inlineStr">
        <is>
          <t>в т.ч. ОТм</t>
        </is>
      </c>
      <c r="D124" s="266" t="n"/>
      <c r="E124" s="267" t="n"/>
      <c r="F124" s="95" t="n"/>
      <c r="G124" s="95" t="n"/>
      <c r="H124" s="95" t="n"/>
      <c r="I124" s="96" t="n"/>
      <c r="J124" s="97" t="n">
        <v>324</v>
      </c>
      <c r="K124" s="268" t="n">
        <v>1.2</v>
      </c>
      <c r="L124" s="97" t="n">
        <v>136.08</v>
      </c>
      <c r="M124" s="97" t="n">
        <v>71.26000000000001</v>
      </c>
      <c r="N124" s="99" t="n">
        <v>9697.059999999999</v>
      </c>
    </row>
    <row r="125" ht="19.35" customHeight="1">
      <c r="A125" s="92" t="n"/>
      <c r="B125" s="100" t="n"/>
      <c r="C125" s="94" t="inlineStr">
        <is>
          <t>ЗТ</t>
        </is>
      </c>
      <c r="D125" s="266" t="n"/>
      <c r="E125" s="267" t="n"/>
      <c r="F125" s="101" t="inlineStr">
        <is>
          <t>чел.-ч</t>
        </is>
      </c>
      <c r="G125" s="271" t="n">
        <v>41.9</v>
      </c>
      <c r="H125" s="268" t="n">
        <v>1.2</v>
      </c>
      <c r="I125" s="269" t="n">
        <v>17.598</v>
      </c>
      <c r="J125" s="96" t="n"/>
      <c r="K125" s="96" t="n"/>
      <c r="L125" s="96" t="n"/>
      <c r="M125" s="96" t="n"/>
      <c r="N125" s="96" t="n"/>
    </row>
    <row r="126" ht="19.35" customHeight="1">
      <c r="A126" s="92" t="n"/>
      <c r="B126" s="100" t="n"/>
      <c r="C126" s="94" t="inlineStr">
        <is>
          <t>ЗТм</t>
        </is>
      </c>
      <c r="D126" s="266" t="n"/>
      <c r="E126" s="267" t="n"/>
      <c r="F126" s="101" t="inlineStr">
        <is>
          <t>чел.-ч</t>
        </is>
      </c>
      <c r="G126" s="117" t="n">
        <v>24</v>
      </c>
      <c r="H126" s="268" t="n">
        <v>1.2</v>
      </c>
      <c r="I126" s="97" t="n">
        <v>10.08</v>
      </c>
      <c r="J126" s="96" t="n"/>
      <c r="K126" s="96" t="n"/>
      <c r="L126" s="96" t="n"/>
      <c r="M126" s="96" t="n"/>
      <c r="N126" s="96" t="n"/>
    </row>
    <row r="127" ht="19.35" customHeight="1">
      <c r="A127" s="92" t="n"/>
      <c r="B127" s="100" t="n"/>
      <c r="C127" s="94" t="inlineStr">
        <is>
          <t>Итого по расценке</t>
        </is>
      </c>
      <c r="D127" s="266" t="n"/>
      <c r="E127" s="267" t="n"/>
      <c r="F127" s="95" t="n"/>
      <c r="G127" s="103" t="n"/>
      <c r="H127" s="103" t="n"/>
      <c r="I127" s="96" t="n"/>
      <c r="J127" s="99" t="n">
        <v>2179.62</v>
      </c>
      <c r="K127" s="96" t="n"/>
      <c r="L127" s="97" t="n">
        <v>915.4400000000001</v>
      </c>
      <c r="M127" s="96" t="n"/>
      <c r="N127" s="104" t="n"/>
    </row>
    <row r="128" ht="19.35" customHeight="1">
      <c r="A128" s="92" t="n"/>
      <c r="B128" s="105" t="n"/>
      <c r="C128" s="94" t="inlineStr">
        <is>
          <t>ФОТ</t>
        </is>
      </c>
      <c r="D128" s="266" t="n"/>
      <c r="E128" s="267" t="n"/>
      <c r="F128" s="95" t="n"/>
      <c r="G128" s="103" t="n"/>
      <c r="H128" s="103" t="n"/>
      <c r="I128" s="96" t="n"/>
      <c r="J128" s="96" t="n"/>
      <c r="K128" s="96" t="n"/>
      <c r="L128" s="97" t="n">
        <v>273.34</v>
      </c>
      <c r="M128" s="96" t="n"/>
      <c r="N128" s="99" t="n">
        <v>19478.21</v>
      </c>
    </row>
    <row r="129" ht="42" customHeight="1">
      <c r="A129" s="92" t="n"/>
      <c r="B129" s="106" t="inlineStr">
        <is>
          <t>Пр/812-001.4-1</t>
        </is>
      </c>
      <c r="C129" s="94" t="inlineStr">
        <is>
          <t>НР Земляные работы по другим видам работ (подготовительным, сопутствующим, укрепительным)</t>
        </is>
      </c>
      <c r="D129" s="266" t="n"/>
      <c r="E129" s="267" t="n"/>
      <c r="F129" s="101" t="inlineStr">
        <is>
          <t>%</t>
        </is>
      </c>
      <c r="G129" s="107" t="n">
        <v>89</v>
      </c>
      <c r="H129" s="108" t="n"/>
      <c r="I129" s="107" t="n">
        <v>89</v>
      </c>
      <c r="J129" s="96" t="n"/>
      <c r="K129" s="96" t="n"/>
      <c r="L129" s="97" t="n">
        <v>243.27</v>
      </c>
      <c r="M129" s="96" t="n"/>
      <c r="N129" s="109" t="n">
        <v>17335.61</v>
      </c>
    </row>
    <row r="130" ht="42" customHeight="1">
      <c r="A130" s="92" t="n"/>
      <c r="B130" s="106" t="inlineStr">
        <is>
          <t>Пр/774-001.4</t>
        </is>
      </c>
      <c r="C130" s="94" t="inlineStr">
        <is>
          <t>СП Земляные работы по другим видам работ (подготовительным, сопутствующим, укрепительным)</t>
        </is>
      </c>
      <c r="D130" s="266" t="n"/>
      <c r="E130" s="267" t="n"/>
      <c r="F130" s="101" t="inlineStr">
        <is>
          <t>%</t>
        </is>
      </c>
      <c r="G130" s="107" t="n">
        <v>41</v>
      </c>
      <c r="H130" s="108" t="n"/>
      <c r="I130" s="107" t="n">
        <v>41</v>
      </c>
      <c r="J130" s="96" t="n"/>
      <c r="K130" s="96" t="n"/>
      <c r="L130" s="97" t="n">
        <v>112.07</v>
      </c>
      <c r="M130" s="96" t="n"/>
      <c r="N130" s="99" t="n">
        <v>7986.07</v>
      </c>
    </row>
    <row r="131" ht="19.35" customHeight="1">
      <c r="A131" s="92" t="n"/>
      <c r="B131" s="105" t="n"/>
      <c r="C131" s="84" t="inlineStr">
        <is>
          <t>Всего по позиции</t>
        </is>
      </c>
      <c r="D131" s="266" t="n"/>
      <c r="E131" s="267" t="n"/>
      <c r="F131" s="96" t="n"/>
      <c r="G131" s="103" t="n"/>
      <c r="H131" s="103" t="n"/>
      <c r="I131" s="110" t="n"/>
      <c r="J131" s="110" t="n"/>
      <c r="K131" s="110" t="n"/>
      <c r="L131" s="111" t="n">
        <v>1270.78</v>
      </c>
      <c r="M131" s="110" t="n"/>
      <c r="N131" s="90" t="n"/>
    </row>
    <row r="132" ht="55.35" customHeight="1">
      <c r="A132" s="84" t="inlineStr">
        <is>
          <t>10</t>
        </is>
      </c>
      <c r="B132" s="87" t="inlineStr">
        <is>
          <t>ФЕР01-02-100-09</t>
        </is>
      </c>
      <c r="C132" s="88" t="inlineStr">
        <is>
          <t>При трелевке на каждые последующие 100 м добавлять: к расценке 01-02-100-03</t>
        </is>
      </c>
      <c r="D132" s="266" t="n"/>
      <c r="E132" s="267" t="n"/>
      <c r="F132" s="89" t="inlineStr">
        <is>
          <t>100 шт</t>
        </is>
      </c>
      <c r="G132" s="90" t="n">
        <v>0.35</v>
      </c>
      <c r="H132" s="91" t="n">
        <v>1</v>
      </c>
      <c r="I132" s="112" t="n">
        <v>0.35</v>
      </c>
      <c r="J132" s="90" t="n"/>
      <c r="K132" s="90" t="n"/>
      <c r="L132" s="90" t="n"/>
      <c r="M132" s="90" t="n"/>
      <c r="N132" s="90" t="n"/>
    </row>
    <row r="133" ht="19.35" customHeight="1">
      <c r="A133" s="92" t="n"/>
      <c r="B133" s="93" t="inlineStr">
        <is>
          <t>1</t>
        </is>
      </c>
      <c r="C133" s="94" t="inlineStr">
        <is>
          <t>ОТ</t>
        </is>
      </c>
      <c r="D133" s="266" t="n"/>
      <c r="E133" s="267" t="n"/>
      <c r="F133" s="95" t="n"/>
      <c r="G133" s="95" t="n"/>
      <c r="H133" s="95" t="n"/>
      <c r="I133" s="96" t="n"/>
      <c r="J133" s="97" t="n">
        <v>93.59999999999999</v>
      </c>
      <c r="K133" s="268" t="n">
        <v>1.2</v>
      </c>
      <c r="L133" s="97" t="n">
        <v>39.31</v>
      </c>
      <c r="M133" s="97" t="n">
        <v>71.26000000000001</v>
      </c>
      <c r="N133" s="99" t="n">
        <v>2801.23</v>
      </c>
    </row>
    <row r="134" ht="19.35" customHeight="1">
      <c r="A134" s="92" t="n"/>
      <c r="B134" s="93" t="inlineStr">
        <is>
          <t>2</t>
        </is>
      </c>
      <c r="C134" s="94" t="inlineStr">
        <is>
          <t>ЭМ</t>
        </is>
      </c>
      <c r="D134" s="266" t="n"/>
      <c r="E134" s="267" t="n"/>
      <c r="F134" s="95" t="n"/>
      <c r="G134" s="95" t="n"/>
      <c r="H134" s="95" t="n"/>
      <c r="I134" s="96" t="n"/>
      <c r="J134" s="97" t="n">
        <v>531.14</v>
      </c>
      <c r="K134" s="268" t="n">
        <v>1.2</v>
      </c>
      <c r="L134" s="97" t="n">
        <v>223.08</v>
      </c>
      <c r="M134" s="96" t="n"/>
      <c r="N134" s="96" t="n"/>
    </row>
    <row r="135" ht="19.35" customHeight="1">
      <c r="A135" s="92" t="n"/>
      <c r="B135" s="93" t="inlineStr">
        <is>
          <t>3</t>
        </is>
      </c>
      <c r="C135" s="94" t="inlineStr">
        <is>
          <t>в т.ч. ОТм</t>
        </is>
      </c>
      <c r="D135" s="266" t="n"/>
      <c r="E135" s="267" t="n"/>
      <c r="F135" s="95" t="n"/>
      <c r="G135" s="95" t="n"/>
      <c r="H135" s="95" t="n"/>
      <c r="I135" s="96" t="n"/>
      <c r="J135" s="97" t="n">
        <v>92.88</v>
      </c>
      <c r="K135" s="268" t="n">
        <v>1.2</v>
      </c>
      <c r="L135" s="97" t="n">
        <v>39.01</v>
      </c>
      <c r="M135" s="97" t="n">
        <v>71.26000000000001</v>
      </c>
      <c r="N135" s="99" t="n">
        <v>2779.85</v>
      </c>
    </row>
    <row r="136" ht="19.35" customHeight="1">
      <c r="A136" s="92" t="n"/>
      <c r="B136" s="100" t="n"/>
      <c r="C136" s="94" t="inlineStr">
        <is>
          <t>ЗТ</t>
        </is>
      </c>
      <c r="D136" s="266" t="n"/>
      <c r="E136" s="267" t="n"/>
      <c r="F136" s="101" t="inlineStr">
        <is>
          <t>чел.-ч</t>
        </is>
      </c>
      <c r="G136" s="117" t="n">
        <v>12</v>
      </c>
      <c r="H136" s="268" t="n">
        <v>1.2</v>
      </c>
      <c r="I136" s="97" t="n">
        <v>5.04</v>
      </c>
      <c r="J136" s="96" t="n"/>
      <c r="K136" s="96" t="n"/>
      <c r="L136" s="96" t="n"/>
      <c r="M136" s="96" t="n"/>
      <c r="N136" s="96" t="n"/>
    </row>
    <row r="137" ht="19.35" customHeight="1">
      <c r="A137" s="92" t="n"/>
      <c r="B137" s="100" t="n"/>
      <c r="C137" s="94" t="inlineStr">
        <is>
          <t>ЗТм</t>
        </is>
      </c>
      <c r="D137" s="266" t="n"/>
      <c r="E137" s="267" t="n"/>
      <c r="F137" s="101" t="inlineStr">
        <is>
          <t>чел.-ч</t>
        </is>
      </c>
      <c r="G137" s="97" t="n">
        <v>6.88</v>
      </c>
      <c r="H137" s="268" t="n">
        <v>1.2</v>
      </c>
      <c r="I137" s="272" t="n">
        <v>2.8896</v>
      </c>
      <c r="J137" s="96" t="n"/>
      <c r="K137" s="96" t="n"/>
      <c r="L137" s="96" t="n"/>
      <c r="M137" s="96" t="n"/>
      <c r="N137" s="96" t="n"/>
    </row>
    <row r="138" ht="19.35" customHeight="1">
      <c r="A138" s="92" t="n"/>
      <c r="B138" s="100" t="n"/>
      <c r="C138" s="94" t="inlineStr">
        <is>
          <t>Итого по расценке</t>
        </is>
      </c>
      <c r="D138" s="266" t="n"/>
      <c r="E138" s="267" t="n"/>
      <c r="F138" s="95" t="n"/>
      <c r="G138" s="103" t="n"/>
      <c r="H138" s="103" t="n"/>
      <c r="I138" s="96" t="n"/>
      <c r="J138" s="97" t="n">
        <v>624.74</v>
      </c>
      <c r="K138" s="96" t="n"/>
      <c r="L138" s="97" t="n">
        <v>262.39</v>
      </c>
      <c r="M138" s="96" t="n"/>
      <c r="N138" s="104" t="n"/>
    </row>
    <row r="139" ht="19.35" customHeight="1">
      <c r="A139" s="92" t="n"/>
      <c r="B139" s="105" t="n"/>
      <c r="C139" s="94" t="inlineStr">
        <is>
          <t>ФОТ</t>
        </is>
      </c>
      <c r="D139" s="266" t="n"/>
      <c r="E139" s="267" t="n"/>
      <c r="F139" s="95" t="n"/>
      <c r="G139" s="103" t="n"/>
      <c r="H139" s="103" t="n"/>
      <c r="I139" s="96" t="n"/>
      <c r="J139" s="96" t="n"/>
      <c r="K139" s="96" t="n"/>
      <c r="L139" s="97" t="n">
        <v>78.31999999999999</v>
      </c>
      <c r="M139" s="96" t="n"/>
      <c r="N139" s="99" t="n">
        <v>5581.08</v>
      </c>
    </row>
    <row r="140" ht="42" customHeight="1">
      <c r="A140" s="92" t="n"/>
      <c r="B140" s="106" t="inlineStr">
        <is>
          <t>Пр/812-001.4-1</t>
        </is>
      </c>
      <c r="C140" s="94" t="inlineStr">
        <is>
          <t>НР Земляные работы по другим видам работ (подготовительным, сопутствующим, укрепительным)</t>
        </is>
      </c>
      <c r="D140" s="266" t="n"/>
      <c r="E140" s="267" t="n"/>
      <c r="F140" s="101" t="inlineStr">
        <is>
          <t>%</t>
        </is>
      </c>
      <c r="G140" s="107" t="n">
        <v>89</v>
      </c>
      <c r="H140" s="108" t="n"/>
      <c r="I140" s="107" t="n">
        <v>89</v>
      </c>
      <c r="J140" s="96" t="n"/>
      <c r="K140" s="96" t="n"/>
      <c r="L140" s="97" t="n">
        <v>69.7</v>
      </c>
      <c r="M140" s="96" t="n"/>
      <c r="N140" s="109" t="n">
        <v>4967.16</v>
      </c>
    </row>
    <row r="141" ht="42" customHeight="1">
      <c r="A141" s="92" t="n"/>
      <c r="B141" s="106" t="inlineStr">
        <is>
          <t>Пр/774-001.4</t>
        </is>
      </c>
      <c r="C141" s="94" t="inlineStr">
        <is>
          <t>СП Земляные работы по другим видам работ (подготовительным, сопутствующим, укрепительным)</t>
        </is>
      </c>
      <c r="D141" s="266" t="n"/>
      <c r="E141" s="267" t="n"/>
      <c r="F141" s="101" t="inlineStr">
        <is>
          <t>%</t>
        </is>
      </c>
      <c r="G141" s="107" t="n">
        <v>41</v>
      </c>
      <c r="H141" s="108" t="n"/>
      <c r="I141" s="107" t="n">
        <v>41</v>
      </c>
      <c r="J141" s="96" t="n"/>
      <c r="K141" s="96" t="n"/>
      <c r="L141" s="97" t="n">
        <v>32.11</v>
      </c>
      <c r="M141" s="96" t="n"/>
      <c r="N141" s="99" t="n">
        <v>2288.24</v>
      </c>
    </row>
    <row r="142" ht="19.35" customHeight="1">
      <c r="A142" s="92" t="n"/>
      <c r="B142" s="105" t="n"/>
      <c r="C142" s="84" t="inlineStr">
        <is>
          <t>Всего по позиции</t>
        </is>
      </c>
      <c r="D142" s="266" t="n"/>
      <c r="E142" s="267" t="n"/>
      <c r="F142" s="96" t="n"/>
      <c r="G142" s="103" t="n"/>
      <c r="H142" s="103" t="n"/>
      <c r="I142" s="110" t="n"/>
      <c r="J142" s="110" t="n"/>
      <c r="K142" s="110" t="n"/>
      <c r="L142" s="112" t="n">
        <v>364.2</v>
      </c>
      <c r="M142" s="110" t="n"/>
      <c r="N142" s="90" t="n"/>
    </row>
    <row r="143" ht="19.35" customHeight="1">
      <c r="A143" s="118" t="n"/>
      <c r="B143" s="118" t="n"/>
      <c r="C143" s="36" t="inlineStr">
        <is>
          <t>Итого по разделу 1. Вырубка просеки</t>
        </is>
      </c>
      <c r="L143" s="119" t="n">
        <v>17957.09</v>
      </c>
      <c r="M143" s="118" t="n"/>
      <c r="N143" s="120" t="n"/>
    </row>
    <row r="144" ht="19.35" customHeight="1">
      <c r="A144" s="121" t="n"/>
      <c r="B144" s="122" t="n"/>
      <c r="C144" s="123" t="inlineStr">
        <is>
          <t>Итого прямые затраты по разделу</t>
        </is>
      </c>
      <c r="L144" s="124" t="n">
        <v>10010.17</v>
      </c>
      <c r="M144" s="125" t="n"/>
      <c r="N144" s="124" t="n">
        <v>475706.06</v>
      </c>
    </row>
    <row r="145" ht="19.35" customHeight="1">
      <c r="A145" s="121" t="n"/>
      <c r="B145" s="122" t="n"/>
      <c r="C145" s="123" t="inlineStr">
        <is>
          <t>в том числе</t>
        </is>
      </c>
      <c r="L145" s="124" t="n"/>
      <c r="M145" s="125" t="n"/>
      <c r="N145" s="124" t="n"/>
    </row>
    <row r="146" ht="19.35" customHeight="1">
      <c r="A146" s="121" t="n"/>
      <c r="B146" s="122" t="n"/>
      <c r="C146" s="123" t="inlineStr">
        <is>
          <t>- оплата труда (ОТ)</t>
        </is>
      </c>
      <c r="L146" s="124" t="n">
        <v>5287.08</v>
      </c>
      <c r="M146" s="125" t="n"/>
      <c r="N146" s="124" t="n">
        <v>376757.32</v>
      </c>
    </row>
    <row r="147" ht="19.35" customHeight="1">
      <c r="A147" s="121" t="n"/>
      <c r="B147" s="122" t="n"/>
      <c r="C147" s="123" t="inlineStr">
        <is>
          <t>- эксплуатация машин и механизмов</t>
        </is>
      </c>
      <c r="L147" s="124" t="n">
        <v>4723.09</v>
      </c>
      <c r="M147" s="125" t="n"/>
      <c r="N147" s="124" t="n">
        <v>98948.74000000001</v>
      </c>
    </row>
    <row r="148" ht="19.35" customHeight="1">
      <c r="A148" s="121" t="n"/>
      <c r="B148" s="126" t="n"/>
      <c r="C148" s="127" t="inlineStr">
        <is>
          <t>в том числе</t>
        </is>
      </c>
      <c r="L148" s="124" t="n"/>
      <c r="M148" s="125" t="n"/>
      <c r="N148" s="124" t="n"/>
    </row>
    <row r="149" ht="19.35" customHeight="1">
      <c r="A149" s="121" t="n"/>
      <c r="B149" s="126" t="n"/>
      <c r="C149" s="127" t="inlineStr">
        <is>
          <t>эксплуатация машин и механизмов без учета доплат к оплате труда машинистов</t>
        </is>
      </c>
      <c r="L149" s="124" t="n">
        <v>4723.09</v>
      </c>
      <c r="M149" s="125" t="n"/>
      <c r="N149" s="124" t="n">
        <v>98948.74000000001</v>
      </c>
    </row>
    <row r="150" ht="19.35" customHeight="1">
      <c r="A150" s="121" t="n"/>
      <c r="B150" s="126" t="n"/>
      <c r="C150" s="127" t="inlineStr">
        <is>
          <t>в том числе</t>
        </is>
      </c>
      <c r="L150" s="124" t="n"/>
      <c r="M150" s="125" t="n"/>
      <c r="N150" s="124" t="n"/>
    </row>
    <row r="151" ht="19.35" customHeight="1">
      <c r="A151" s="121" t="n"/>
      <c r="B151" s="126" t="n"/>
      <c r="C151" s="127" t="inlineStr">
        <is>
          <t>оплата труда машинистов (ОТм)</t>
        </is>
      </c>
      <c r="L151" s="124" t="n">
        <v>825.9400000000001</v>
      </c>
      <c r="M151" s="125" t="n"/>
      <c r="N151" s="124" t="n">
        <v>58856.48</v>
      </c>
    </row>
    <row r="152" ht="19.35" customHeight="1">
      <c r="A152" s="121" t="n"/>
      <c r="B152" s="122" t="n"/>
      <c r="C152" s="123" t="inlineStr">
        <is>
          <t>Итого ФОТ (справочно)</t>
        </is>
      </c>
      <c r="L152" s="124" t="n">
        <v>6113.02</v>
      </c>
      <c r="M152" s="125" t="n"/>
      <c r="N152" s="124" t="n">
        <v>435613.8</v>
      </c>
    </row>
    <row r="153" ht="19.35" customHeight="1">
      <c r="A153" s="121" t="n"/>
      <c r="B153" s="122" t="n"/>
      <c r="C153" s="123" t="inlineStr">
        <is>
          <t>Итого накладные расходы</t>
        </is>
      </c>
      <c r="L153" s="124" t="n">
        <v>5440.58</v>
      </c>
      <c r="M153" s="125" t="n"/>
      <c r="N153" s="124" t="n">
        <v>387696.28</v>
      </c>
    </row>
    <row r="154" ht="19.35" customHeight="1">
      <c r="A154" s="121" t="n"/>
      <c r="B154" s="122" t="n"/>
      <c r="C154" s="123" t="inlineStr">
        <is>
          <t>Итого сметная прибыль</t>
        </is>
      </c>
      <c r="L154" s="124" t="n">
        <v>2506.34</v>
      </c>
      <c r="M154" s="125" t="n"/>
      <c r="N154" s="124" t="n">
        <v>178601.66</v>
      </c>
    </row>
    <row r="155" ht="19.35" customHeight="1">
      <c r="A155" s="121" t="n"/>
      <c r="B155" s="128" t="n"/>
      <c r="C155" s="129" t="inlineStr">
        <is>
          <t>Итого по разделу</t>
        </is>
      </c>
      <c r="L155" s="119" t="n">
        <v>17957.09</v>
      </c>
      <c r="M155" s="130" t="n"/>
      <c r="N155" s="119" t="n">
        <v>1042004</v>
      </c>
    </row>
    <row r="156" ht="19.35" customHeight="1">
      <c r="A156" s="121" t="n"/>
      <c r="B156" s="126" t="n"/>
      <c r="C156" s="127" t="inlineStr">
        <is>
          <t>Справочно</t>
        </is>
      </c>
      <c r="L156" s="124" t="n"/>
      <c r="M156" s="125" t="n"/>
      <c r="N156" s="124" t="n"/>
    </row>
    <row r="157" ht="19.35" customHeight="1">
      <c r="A157" s="121" t="n"/>
      <c r="B157" s="122" t="n"/>
      <c r="C157" s="127" t="inlineStr">
        <is>
          <t>затраты труда рабочих</t>
        </is>
      </c>
      <c r="I157" s="131" t="n">
        <v>625.8655199999999</v>
      </c>
      <c r="J157" s="132" t="n"/>
      <c r="K157" s="132" t="n"/>
      <c r="L157" s="125" t="n"/>
      <c r="M157" s="125" t="n"/>
      <c r="N157" s="125" t="n"/>
    </row>
    <row r="158" ht="19.35" customHeight="1">
      <c r="A158" s="121" t="n"/>
      <c r="B158" s="122" t="n"/>
      <c r="C158" s="127" t="inlineStr">
        <is>
          <t>затраты труда машинистов</t>
        </is>
      </c>
      <c r="I158" s="131" t="n">
        <v>61.17984</v>
      </c>
      <c r="J158" s="132" t="n"/>
      <c r="K158" s="132" t="n"/>
      <c r="L158" s="125" t="n"/>
      <c r="M158" s="125" t="n"/>
      <c r="N158" s="125" t="n"/>
    </row>
    <row r="159" ht="19.35" customHeight="1">
      <c r="A159" s="133" t="n"/>
      <c r="B159" s="134" t="n"/>
      <c r="C159" s="135" t="inlineStr">
        <is>
          <t>ВСЕГО по смете</t>
        </is>
      </c>
      <c r="D159" s="136" t="n"/>
      <c r="E159" s="136" t="n"/>
      <c r="F159" s="137" t="n"/>
      <c r="G159" s="137" t="n"/>
      <c r="H159" s="137" t="n"/>
      <c r="I159" s="137" t="n"/>
      <c r="J159" s="137" t="n"/>
      <c r="K159" s="137" t="n"/>
      <c r="L159" s="138" t="n"/>
      <c r="M159" s="137" t="n"/>
      <c r="N159" s="139" t="n"/>
    </row>
    <row r="160" ht="19.35" customHeight="1">
      <c r="A160" s="121" t="n"/>
      <c r="B160" s="128" t="n"/>
      <c r="C160" s="129" t="inlineStr">
        <is>
          <t>Итого по всем разделам</t>
        </is>
      </c>
      <c r="L160" s="119" t="n">
        <v>17957.09</v>
      </c>
      <c r="M160" s="120" t="n"/>
      <c r="N160" s="119" t="n"/>
    </row>
    <row r="161" ht="19.35" customHeight="1">
      <c r="A161" s="121" t="n"/>
      <c r="B161" s="122" t="n"/>
      <c r="C161" s="123" t="inlineStr">
        <is>
          <t>ВСЕГО строительные работы</t>
        </is>
      </c>
      <c r="L161" s="124" t="n">
        <v>17957.09</v>
      </c>
      <c r="M161" s="125" t="n"/>
      <c r="N161" s="124" t="n">
        <v>1042004</v>
      </c>
    </row>
    <row r="162" ht="19.35" customHeight="1">
      <c r="A162" s="121" t="n"/>
      <c r="B162" s="126" t="n"/>
      <c r="C162" s="127" t="inlineStr">
        <is>
          <t>в том числе</t>
        </is>
      </c>
      <c r="L162" s="124" t="n"/>
      <c r="M162" s="125" t="n"/>
      <c r="N162" s="124" t="n"/>
    </row>
    <row r="163" ht="19.35" customHeight="1">
      <c r="A163" s="121" t="n"/>
      <c r="B163" s="126" t="n"/>
      <c r="C163" s="127" t="inlineStr">
        <is>
          <t>всего прямые затраты</t>
        </is>
      </c>
      <c r="L163" s="124" t="n">
        <v>10010.17</v>
      </c>
      <c r="M163" s="125" t="n"/>
      <c r="N163" s="124" t="n">
        <v>475706.06</v>
      </c>
    </row>
    <row r="164" ht="19.35" customHeight="1">
      <c r="A164" s="121" t="n"/>
      <c r="B164" s="126" t="n"/>
      <c r="C164" s="127" t="inlineStr">
        <is>
          <t>в том числе</t>
        </is>
      </c>
      <c r="L164" s="124" t="n"/>
      <c r="M164" s="125" t="n"/>
      <c r="N164" s="124" t="n"/>
    </row>
    <row r="165" ht="19.35" customHeight="1">
      <c r="A165" s="121" t="n"/>
      <c r="B165" s="126" t="n"/>
      <c r="C165" s="127" t="inlineStr">
        <is>
          <t>- оплата труда (ОТ)</t>
        </is>
      </c>
      <c r="L165" s="124" t="n">
        <v>5287.08</v>
      </c>
      <c r="M165" s="125" t="n"/>
      <c r="N165" s="124" t="n">
        <v>376757.32</v>
      </c>
    </row>
    <row r="166" ht="19.35" customHeight="1">
      <c r="A166" s="121" t="n"/>
      <c r="B166" s="126" t="n"/>
      <c r="C166" s="127" t="inlineStr">
        <is>
          <t>- эксплуатация машин и механизмов</t>
        </is>
      </c>
      <c r="L166" s="124" t="n">
        <v>4723.09</v>
      </c>
      <c r="M166" s="125" t="n"/>
      <c r="N166" s="124" t="n">
        <v>98948.74000000001</v>
      </c>
    </row>
    <row r="167" ht="19.35" customHeight="1">
      <c r="A167" s="121" t="n"/>
      <c r="B167" s="126" t="n"/>
      <c r="C167" s="127" t="inlineStr">
        <is>
          <t>в т.ч. эксплуатация машин и механизмов без учета доплат к оплате труда машинистов</t>
        </is>
      </c>
      <c r="L167" s="124" t="n">
        <v>4723.09</v>
      </c>
      <c r="M167" s="125" t="n"/>
      <c r="N167" s="124" t="n">
        <v>98948.74000000001</v>
      </c>
    </row>
    <row r="168" ht="19.35" customHeight="1">
      <c r="A168" s="121" t="n"/>
      <c r="B168" s="126" t="n"/>
      <c r="C168" s="127" t="inlineStr">
        <is>
          <t>- в т.ч. оплата труда машинистов (ОТм)</t>
        </is>
      </c>
      <c r="L168" s="124" t="n">
        <v>825.9400000000001</v>
      </c>
      <c r="M168" s="125" t="n"/>
      <c r="N168" s="124" t="n">
        <v>58856.48</v>
      </c>
    </row>
    <row r="169" ht="19.35" customHeight="1">
      <c r="A169" s="121" t="n"/>
      <c r="B169" s="126" t="n"/>
      <c r="C169" s="127" t="inlineStr">
        <is>
          <t>всего ФОТ (справочно)</t>
        </is>
      </c>
      <c r="L169" s="124" t="n">
        <v>6113.02</v>
      </c>
      <c r="M169" s="125" t="n"/>
      <c r="N169" s="124" t="n">
        <v>435613.8</v>
      </c>
    </row>
    <row r="170" ht="19.35" customHeight="1">
      <c r="A170" s="121" t="n"/>
      <c r="B170" s="126" t="n"/>
      <c r="C170" s="127" t="inlineStr">
        <is>
          <t>всего накладные расходы</t>
        </is>
      </c>
      <c r="L170" s="124" t="n">
        <v>5440.58</v>
      </c>
      <c r="M170" s="125" t="n"/>
      <c r="N170" s="124" t="n">
        <v>387696.28</v>
      </c>
    </row>
    <row r="171" ht="19.35" customHeight="1">
      <c r="A171" s="121" t="n"/>
      <c r="B171" s="126" t="n"/>
      <c r="C171" s="127" t="inlineStr">
        <is>
          <t>всего сметная прибыль</t>
        </is>
      </c>
      <c r="L171" s="124" t="n">
        <v>2506.34</v>
      </c>
      <c r="M171" s="125" t="n"/>
      <c r="N171" s="124" t="n">
        <v>178601.66</v>
      </c>
    </row>
    <row r="172" ht="19.35" customHeight="1">
      <c r="A172" s="121" t="n"/>
      <c r="B172" s="128" t="n"/>
      <c r="C172" s="129" t="inlineStr">
        <is>
          <t>ВСЕГО по смете</t>
        </is>
      </c>
      <c r="L172" s="119" t="n">
        <v>17957.09</v>
      </c>
      <c r="M172" s="120" t="n"/>
      <c r="N172" s="119" t="n">
        <v>1042004</v>
      </c>
    </row>
    <row r="173" ht="19.35" customHeight="1">
      <c r="A173" s="121" t="n"/>
      <c r="B173" s="126" t="n"/>
      <c r="C173" s="127" t="inlineStr">
        <is>
          <t>Всего прямые затраты</t>
        </is>
      </c>
      <c r="L173" s="124" t="n">
        <v>10010.17</v>
      </c>
      <c r="M173" s="125" t="n"/>
      <c r="N173" s="124" t="n">
        <v>475706.06</v>
      </c>
    </row>
    <row r="174" ht="19.35" customHeight="1">
      <c r="A174" s="121" t="n"/>
      <c r="B174" s="126" t="n"/>
      <c r="C174" s="127" t="inlineStr">
        <is>
          <t>в том числе</t>
        </is>
      </c>
      <c r="L174" s="124" t="n"/>
      <c r="M174" s="125" t="n"/>
      <c r="N174" s="124" t="n"/>
    </row>
    <row r="175" ht="19.35" customHeight="1">
      <c r="A175" s="121" t="n"/>
      <c r="B175" s="126" t="n"/>
      <c r="C175" s="127" t="inlineStr">
        <is>
          <t>- оплата труда рабочих (ОТ)</t>
        </is>
      </c>
      <c r="L175" s="124" t="n">
        <v>5287.08</v>
      </c>
      <c r="M175" s="125" t="n"/>
      <c r="N175" s="124" t="n">
        <v>376757.32</v>
      </c>
    </row>
    <row r="176" ht="19.35" customHeight="1">
      <c r="A176" s="121" t="n"/>
      <c r="B176" s="126" t="n"/>
      <c r="C176" s="127" t="inlineStr">
        <is>
          <t>- эксплуатация машин и механизмов</t>
        </is>
      </c>
      <c r="L176" s="124" t="n">
        <v>4723.09</v>
      </c>
      <c r="M176" s="125" t="n"/>
      <c r="N176" s="124" t="n">
        <v>98948.74000000001</v>
      </c>
    </row>
    <row r="177" ht="19.35" customHeight="1">
      <c r="A177" s="121" t="n"/>
      <c r="B177" s="126" t="n"/>
      <c r="C177" s="127" t="inlineStr">
        <is>
          <t>в т.ч. эксплуатация машин и механизмов без учета доплат к оплате труда машинистов</t>
        </is>
      </c>
      <c r="L177" s="124" t="n">
        <v>4723.09</v>
      </c>
      <c r="M177" s="125" t="n"/>
      <c r="N177" s="124" t="n">
        <v>98948.74000000001</v>
      </c>
    </row>
    <row r="178" ht="19.35" customHeight="1">
      <c r="A178" s="121" t="n"/>
      <c r="B178" s="126" t="n"/>
      <c r="C178" s="127" t="inlineStr">
        <is>
          <t>- в т.ч. оплата труда машинистов (ОТм)</t>
        </is>
      </c>
      <c r="L178" s="124" t="n">
        <v>825.9400000000001</v>
      </c>
      <c r="M178" s="125" t="n"/>
      <c r="N178" s="124" t="n">
        <v>58856.48</v>
      </c>
    </row>
    <row r="179" ht="19.35" customHeight="1">
      <c r="A179" s="121" t="n"/>
      <c r="B179" s="126" t="n"/>
      <c r="C179" s="127" t="inlineStr">
        <is>
          <t>Всего ФОТ (справочно)</t>
        </is>
      </c>
      <c r="L179" s="124" t="n">
        <v>6113.02</v>
      </c>
      <c r="M179" s="125" t="n"/>
      <c r="N179" s="124" t="n">
        <v>435613.8</v>
      </c>
    </row>
    <row r="180" ht="19.35" customHeight="1">
      <c r="A180" s="121" t="n"/>
      <c r="B180" s="126" t="n"/>
      <c r="C180" s="127" t="inlineStr">
        <is>
          <t>Всего накладные расходы</t>
        </is>
      </c>
      <c r="L180" s="124" t="n">
        <v>5440.58</v>
      </c>
      <c r="M180" s="125" t="n"/>
      <c r="N180" s="124" t="n">
        <v>387696.28</v>
      </c>
    </row>
    <row r="181" ht="19.35" customHeight="1">
      <c r="A181" s="121" t="n"/>
      <c r="B181" s="126" t="n"/>
      <c r="C181" s="127" t="inlineStr">
        <is>
          <t>Всего сметная прибыль</t>
        </is>
      </c>
      <c r="L181" s="124" t="n">
        <v>2506.34</v>
      </c>
      <c r="M181" s="125" t="n"/>
      <c r="N181" s="124" t="n">
        <v>178601.66</v>
      </c>
    </row>
    <row r="182" ht="19.35" customHeight="1">
      <c r="A182" s="121" t="n"/>
      <c r="B182" s="126" t="n"/>
      <c r="C182" s="127" t="inlineStr">
        <is>
          <t>Справочно</t>
        </is>
      </c>
      <c r="L182" s="124" t="n"/>
      <c r="M182" s="125" t="n"/>
      <c r="N182" s="124" t="n"/>
    </row>
    <row r="183" ht="19.35" customHeight="1">
      <c r="A183" s="121" t="n"/>
      <c r="B183" s="122" t="n"/>
      <c r="C183" s="127" t="inlineStr">
        <is>
          <t>затраты труда рабочих</t>
        </is>
      </c>
      <c r="I183" s="131" t="n">
        <v>625.8655199999999</v>
      </c>
      <c r="J183" s="132" t="n"/>
      <c r="K183" s="132" t="n"/>
      <c r="L183" s="125" t="n"/>
      <c r="M183" s="125" t="n"/>
      <c r="N183" s="125" t="n"/>
    </row>
    <row r="184" ht="19.35" customHeight="1">
      <c r="A184" s="121" t="n"/>
      <c r="B184" s="122" t="n"/>
      <c r="C184" s="127" t="inlineStr">
        <is>
          <t>затраты труда машинистов</t>
        </is>
      </c>
      <c r="I184" s="131" t="n">
        <v>61.17984</v>
      </c>
      <c r="J184" s="132" t="n"/>
      <c r="K184" s="132" t="n"/>
      <c r="L184" s="125" t="n"/>
      <c r="M184" s="125" t="n"/>
      <c r="N184" s="125" t="n"/>
    </row>
    <row r="185" ht="19.35" customHeight="1">
      <c r="A185" s="121" t="n"/>
      <c r="B185" s="140" t="n"/>
      <c r="C185" s="140" t="n"/>
      <c r="D185" s="36" t="n"/>
      <c r="E185" s="36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1" t="inlineStr">
        <is>
          <t>Составил: ______________________________________/  Григорова И. А. /</t>
        </is>
      </c>
    </row>
    <row r="187" ht="19.35" customHeight="1">
      <c r="A187" s="141" t="n"/>
      <c r="B187" s="141" t="n"/>
      <c r="C187" s="142" t="inlineStr">
        <is>
          <t>должность, подпись (инициалы, фамилия)</t>
        </is>
      </c>
      <c r="G187" s="143" t="n"/>
      <c r="H187" s="143" t="n"/>
      <c r="I187" s="143" t="n"/>
      <c r="J187" s="141" t="n"/>
      <c r="K187" s="141" t="n"/>
      <c r="L187" s="141" t="n"/>
      <c r="M187" s="141" t="n"/>
      <c r="N187" s="141" t="n"/>
    </row>
    <row r="188" ht="19.35" customHeight="1">
      <c r="A188" s="141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2" t="inlineStr">
        <is>
          <t>должность, подпись (инициалы, фамилия)</t>
        </is>
      </c>
      <c r="G189" s="143" t="n"/>
      <c r="H189" s="143" t="n"/>
      <c r="I189" s="143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Амурская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Амурская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02-35_1-04</t>
        </is>
      </c>
    </row>
    <row r="25" ht="19.35" customHeight="1">
      <c r="A25" s="7" t="inlineStr">
        <is>
          <t>35 ВЛ220 Архара-Облучье с отпайкой на ПС Тарманчука.  Архаринский р-он Отважненский сельсовет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45.97</v>
      </c>
      <c r="M31" s="61" t="n">
        <v>0.65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105.73</v>
      </c>
      <c r="E32" s="68" t="inlineStr">
        <is>
          <t>(</t>
        </is>
      </c>
      <c r="F32" s="67" t="n">
        <v>1.48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76.98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/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105.73</v>
      </c>
      <c r="E34" s="68" t="inlineStr">
        <is>
          <t>(</t>
        </is>
      </c>
      <c r="F34" s="74" t="n">
        <v>1.48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Пролет 9-62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42" customHeight="1">
      <c r="A44" s="84" t="inlineStr">
        <is>
          <t>1</t>
        </is>
      </c>
      <c r="B44" s="87" t="inlineStr">
        <is>
          <t>ФЕР01-02-101-02</t>
        </is>
      </c>
      <c r="C44" s="88" t="inlineStr">
        <is>
          <t>Разделка древесины мягких пород, полученной от валки леса, диаметр стволов: до 16 см</t>
        </is>
      </c>
      <c r="D44" s="266" t="n"/>
      <c r="E44" s="267" t="n"/>
      <c r="F44" s="89" t="inlineStr">
        <is>
          <t>100 деревьев</t>
        </is>
      </c>
      <c r="G44" s="90" t="n">
        <v>2.24</v>
      </c>
      <c r="H44" s="91" t="n">
        <v>1</v>
      </c>
      <c r="I44" s="112" t="n">
        <v>2.24</v>
      </c>
      <c r="J44" s="90" t="n"/>
      <c r="K44" s="90" t="n"/>
      <c r="L44" s="90" t="n"/>
      <c r="M44" s="90" t="n"/>
      <c r="N44" s="90" t="n"/>
    </row>
    <row r="45" ht="24.6" customHeight="1">
      <c r="A45" s="92" t="n"/>
      <c r="B45" s="93" t="inlineStr">
        <is>
          <t>Прил.1.12 п.3.213</t>
        </is>
      </c>
      <c r="C45" s="94" t="inlineStr">
        <is>
          <t>Разделка древесины без заготовки дров ОЗП=0,8; ЭМ=0,7; ЗПМ=0,7; ТЗ=0,8; ТЗМ=0,7</t>
        </is>
      </c>
      <c r="D45" s="266" t="n"/>
      <c r="E45" s="266" t="n"/>
      <c r="F45" s="266" t="n"/>
      <c r="G45" s="266" t="n"/>
      <c r="H45" s="266" t="n"/>
      <c r="I45" s="266" t="n"/>
      <c r="J45" s="266" t="n"/>
      <c r="K45" s="266" t="n"/>
      <c r="L45" s="266" t="n"/>
      <c r="M45" s="266" t="n"/>
      <c r="N45" s="267" t="n"/>
    </row>
    <row r="46" ht="19.35" customHeight="1">
      <c r="A46" s="92" t="n"/>
      <c r="B46" s="93" t="inlineStr">
        <is>
          <t>1</t>
        </is>
      </c>
      <c r="C46" s="94" t="inlineStr">
        <is>
          <t>ОТ</t>
        </is>
      </c>
      <c r="D46" s="266" t="n"/>
      <c r="E46" s="267" t="n"/>
      <c r="F46" s="95" t="n"/>
      <c r="G46" s="95" t="n"/>
      <c r="H46" s="95" t="n"/>
      <c r="I46" s="96" t="n"/>
      <c r="J46" s="97" t="n">
        <v>112.29</v>
      </c>
      <c r="K46" s="144" t="n">
        <v>0.96</v>
      </c>
      <c r="L46" s="97" t="n">
        <v>241.47</v>
      </c>
      <c r="M46" s="97" t="n">
        <v>71.26000000000001</v>
      </c>
      <c r="N46" s="99" t="n">
        <v>17207.15</v>
      </c>
    </row>
    <row r="47" ht="19.35" customHeight="1">
      <c r="A47" s="92" t="n"/>
      <c r="B47" s="100" t="n"/>
      <c r="C47" s="94" t="inlineStr">
        <is>
          <t>ЗТ</t>
        </is>
      </c>
      <c r="D47" s="266" t="n"/>
      <c r="E47" s="267" t="n"/>
      <c r="F47" s="101" t="inlineStr">
        <is>
          <t>чел.-ч</t>
        </is>
      </c>
      <c r="G47" s="271" t="n">
        <v>13.4</v>
      </c>
      <c r="H47" s="144" t="n">
        <v>0.96</v>
      </c>
      <c r="I47" s="270" t="n">
        <v>28.81536</v>
      </c>
      <c r="J47" s="96" t="n"/>
      <c r="K47" s="96" t="n"/>
      <c r="L47" s="96" t="n"/>
      <c r="M47" s="96" t="n"/>
      <c r="N47" s="96" t="n"/>
    </row>
    <row r="48" ht="19.35" customHeight="1">
      <c r="A48" s="92" t="n"/>
      <c r="B48" s="100" t="n"/>
      <c r="C48" s="94" t="inlineStr">
        <is>
          <t>Итого по расценке</t>
        </is>
      </c>
      <c r="D48" s="266" t="n"/>
      <c r="E48" s="267" t="n"/>
      <c r="F48" s="95" t="n"/>
      <c r="G48" s="103" t="n"/>
      <c r="H48" s="103" t="n"/>
      <c r="I48" s="96" t="n"/>
      <c r="J48" s="97" t="n">
        <v>112.29</v>
      </c>
      <c r="K48" s="96" t="n"/>
      <c r="L48" s="97" t="n">
        <v>241.47</v>
      </c>
      <c r="M48" s="96" t="n"/>
      <c r="N48" s="104" t="n"/>
    </row>
    <row r="49" ht="19.35" customHeight="1">
      <c r="A49" s="92" t="n"/>
      <c r="B49" s="105" t="n"/>
      <c r="C49" s="94" t="inlineStr">
        <is>
          <t>ФОТ</t>
        </is>
      </c>
      <c r="D49" s="266" t="n"/>
      <c r="E49" s="267" t="n"/>
      <c r="F49" s="95" t="n"/>
      <c r="G49" s="103" t="n"/>
      <c r="H49" s="103" t="n"/>
      <c r="I49" s="96" t="n"/>
      <c r="J49" s="96" t="n"/>
      <c r="K49" s="96" t="n"/>
      <c r="L49" s="97" t="n">
        <v>241.47</v>
      </c>
      <c r="M49" s="96" t="n"/>
      <c r="N49" s="99" t="n">
        <v>17207.15</v>
      </c>
    </row>
    <row r="50" ht="42" customHeight="1">
      <c r="A50" s="92" t="n"/>
      <c r="B50" s="106" t="inlineStr">
        <is>
          <t>Пр/812-001.4-1</t>
        </is>
      </c>
      <c r="C50" s="94" t="inlineStr">
        <is>
          <t>НР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89</v>
      </c>
      <c r="H50" s="108" t="n"/>
      <c r="I50" s="107" t="n">
        <v>89</v>
      </c>
      <c r="J50" s="96" t="n"/>
      <c r="K50" s="96" t="n"/>
      <c r="L50" s="97" t="n">
        <v>214.91</v>
      </c>
      <c r="M50" s="96" t="n"/>
      <c r="N50" s="109" t="n">
        <v>15314.36</v>
      </c>
    </row>
    <row r="51" ht="42" customHeight="1">
      <c r="A51" s="92" t="n"/>
      <c r="B51" s="106" t="inlineStr">
        <is>
          <t>Пр/774-001.4</t>
        </is>
      </c>
      <c r="C51" s="94" t="inlineStr">
        <is>
          <t>СП Земляные работы по другим видам работ (подготовительным, сопутствующим, укрепительным)</t>
        </is>
      </c>
      <c r="D51" s="266" t="n"/>
      <c r="E51" s="267" t="n"/>
      <c r="F51" s="101" t="inlineStr">
        <is>
          <t>%</t>
        </is>
      </c>
      <c r="G51" s="107" t="n">
        <v>41</v>
      </c>
      <c r="H51" s="108" t="n"/>
      <c r="I51" s="107" t="n">
        <v>41</v>
      </c>
      <c r="J51" s="96" t="n"/>
      <c r="K51" s="96" t="n"/>
      <c r="L51" s="97" t="n">
        <v>99</v>
      </c>
      <c r="M51" s="96" t="n"/>
      <c r="N51" s="99" t="n">
        <v>7054.93</v>
      </c>
    </row>
    <row r="52" ht="19.35" customHeight="1">
      <c r="A52" s="92" t="n"/>
      <c r="B52" s="105" t="n"/>
      <c r="C52" s="84" t="inlineStr">
        <is>
          <t>Всего по позиции</t>
        </is>
      </c>
      <c r="D52" s="266" t="n"/>
      <c r="E52" s="267" t="n"/>
      <c r="F52" s="96" t="n"/>
      <c r="G52" s="103" t="n"/>
      <c r="H52" s="103" t="n"/>
      <c r="I52" s="110" t="n"/>
      <c r="J52" s="110" t="n"/>
      <c r="K52" s="110" t="n"/>
      <c r="L52" s="112" t="n">
        <v>555.38</v>
      </c>
      <c r="M52" s="110" t="n"/>
      <c r="N52" s="90" t="n"/>
    </row>
    <row r="53" ht="42" customHeight="1">
      <c r="A53" s="84" t="inlineStr">
        <is>
          <t>2</t>
        </is>
      </c>
      <c r="B53" s="87" t="inlineStr">
        <is>
          <t>ФЕР01-02-101-05</t>
        </is>
      </c>
      <c r="C53" s="88" t="inlineStr">
        <is>
          <t>Разделка древесины мягких пород, полученной от валки леса, диаметр стволов: до 28 см</t>
        </is>
      </c>
      <c r="D53" s="266" t="n"/>
      <c r="E53" s="267" t="n"/>
      <c r="F53" s="89" t="inlineStr">
        <is>
          <t>100 деревьев</t>
        </is>
      </c>
      <c r="G53" s="90" t="n">
        <v>0.86</v>
      </c>
      <c r="H53" s="91" t="n">
        <v>1</v>
      </c>
      <c r="I53" s="112" t="n">
        <v>0.86</v>
      </c>
      <c r="J53" s="90" t="n"/>
      <c r="K53" s="90" t="n"/>
      <c r="L53" s="90" t="n"/>
      <c r="M53" s="90" t="n"/>
      <c r="N53" s="90" t="n"/>
    </row>
    <row r="54" ht="24.6" customHeight="1">
      <c r="A54" s="92" t="n"/>
      <c r="B54" s="93" t="inlineStr">
        <is>
          <t>Прил.1.12 п.3.213</t>
        </is>
      </c>
      <c r="C54" s="94" t="inlineStr">
        <is>
          <t>Разделка древесины без заготовки дров ОЗП=0,8; ЭМ=0,7; ЗПМ=0,7; ТЗ=0,8; ТЗМ=0,7</t>
        </is>
      </c>
      <c r="D54" s="266" t="n"/>
      <c r="E54" s="266" t="n"/>
      <c r="F54" s="266" t="n"/>
      <c r="G54" s="266" t="n"/>
      <c r="H54" s="266" t="n"/>
      <c r="I54" s="266" t="n"/>
      <c r="J54" s="266" t="n"/>
      <c r="K54" s="266" t="n"/>
      <c r="L54" s="266" t="n"/>
      <c r="M54" s="266" t="n"/>
      <c r="N54" s="267" t="n"/>
    </row>
    <row r="55" ht="19.35" customHeight="1">
      <c r="A55" s="92" t="n"/>
      <c r="B55" s="93" t="inlineStr">
        <is>
          <t>1</t>
        </is>
      </c>
      <c r="C55" s="94" t="inlineStr">
        <is>
          <t>ОТ</t>
        </is>
      </c>
      <c r="D55" s="266" t="n"/>
      <c r="E55" s="267" t="n"/>
      <c r="F55" s="95" t="n"/>
      <c r="G55" s="95" t="n"/>
      <c r="H55" s="95" t="n"/>
      <c r="I55" s="96" t="n"/>
      <c r="J55" s="97" t="n">
        <v>323.47</v>
      </c>
      <c r="K55" s="144" t="n">
        <v>0.96</v>
      </c>
      <c r="L55" s="97" t="n">
        <v>267.06</v>
      </c>
      <c r="M55" s="97" t="n">
        <v>71.26000000000001</v>
      </c>
      <c r="N55" s="99" t="n">
        <v>19030.7</v>
      </c>
    </row>
    <row r="56" ht="19.35" customHeight="1">
      <c r="A56" s="92" t="n"/>
      <c r="B56" s="100" t="n"/>
      <c r="C56" s="94" t="inlineStr">
        <is>
          <t>ЗТ</t>
        </is>
      </c>
      <c r="D56" s="266" t="n"/>
      <c r="E56" s="267" t="n"/>
      <c r="F56" s="101" t="inlineStr">
        <is>
          <t>чел.-ч</t>
        </is>
      </c>
      <c r="G56" s="271" t="n">
        <v>38.6</v>
      </c>
      <c r="H56" s="144" t="n">
        <v>0.96</v>
      </c>
      <c r="I56" s="270" t="n">
        <v>31.86816</v>
      </c>
      <c r="J56" s="96" t="n"/>
      <c r="K56" s="96" t="n"/>
      <c r="L56" s="96" t="n"/>
      <c r="M56" s="96" t="n"/>
      <c r="N56" s="96" t="n"/>
    </row>
    <row r="57" ht="19.35" customHeight="1">
      <c r="A57" s="92" t="n"/>
      <c r="B57" s="100" t="n"/>
      <c r="C57" s="94" t="inlineStr">
        <is>
          <t>Итого по расценке</t>
        </is>
      </c>
      <c r="D57" s="266" t="n"/>
      <c r="E57" s="267" t="n"/>
      <c r="F57" s="95" t="n"/>
      <c r="G57" s="103" t="n"/>
      <c r="H57" s="103" t="n"/>
      <c r="I57" s="96" t="n"/>
      <c r="J57" s="97" t="n">
        <v>323.47</v>
      </c>
      <c r="K57" s="96" t="n"/>
      <c r="L57" s="97" t="n">
        <v>267.06</v>
      </c>
      <c r="M57" s="96" t="n"/>
      <c r="N57" s="104" t="n"/>
    </row>
    <row r="58" ht="19.35" customHeight="1">
      <c r="A58" s="92" t="n"/>
      <c r="B58" s="105" t="n"/>
      <c r="C58" s="94" t="inlineStr">
        <is>
          <t>ФОТ</t>
        </is>
      </c>
      <c r="D58" s="266" t="n"/>
      <c r="E58" s="267" t="n"/>
      <c r="F58" s="95" t="n"/>
      <c r="G58" s="103" t="n"/>
      <c r="H58" s="103" t="n"/>
      <c r="I58" s="96" t="n"/>
      <c r="J58" s="96" t="n"/>
      <c r="K58" s="96" t="n"/>
      <c r="L58" s="97" t="n">
        <v>267.06</v>
      </c>
      <c r="M58" s="96" t="n"/>
      <c r="N58" s="99" t="n">
        <v>19030.7</v>
      </c>
    </row>
    <row r="59" ht="42" customHeight="1">
      <c r="A59" s="92" t="n"/>
      <c r="B59" s="106" t="inlineStr">
        <is>
          <t>Пр/812-001.4-1</t>
        </is>
      </c>
      <c r="C59" s="94" t="inlineStr">
        <is>
          <t>НР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89</v>
      </c>
      <c r="H59" s="108" t="n"/>
      <c r="I59" s="107" t="n">
        <v>89</v>
      </c>
      <c r="J59" s="96" t="n"/>
      <c r="K59" s="96" t="n"/>
      <c r="L59" s="97" t="n">
        <v>237.68</v>
      </c>
      <c r="M59" s="96" t="n"/>
      <c r="N59" s="109" t="n">
        <v>16937.32</v>
      </c>
    </row>
    <row r="60" ht="42" customHeight="1">
      <c r="A60" s="92" t="n"/>
      <c r="B60" s="106" t="inlineStr">
        <is>
          <t>Пр/774-001.4</t>
        </is>
      </c>
      <c r="C60" s="94" t="inlineStr">
        <is>
          <t>СП Земляные работы по другим видам работ (подготовительным, сопутствующим, укрепительным)</t>
        </is>
      </c>
      <c r="D60" s="266" t="n"/>
      <c r="E60" s="267" t="n"/>
      <c r="F60" s="101" t="inlineStr">
        <is>
          <t>%</t>
        </is>
      </c>
      <c r="G60" s="107" t="n">
        <v>41</v>
      </c>
      <c r="H60" s="108" t="n"/>
      <c r="I60" s="107" t="n">
        <v>41</v>
      </c>
      <c r="J60" s="96" t="n"/>
      <c r="K60" s="96" t="n"/>
      <c r="L60" s="97" t="n">
        <v>109.49</v>
      </c>
      <c r="M60" s="96" t="n"/>
      <c r="N60" s="99" t="n">
        <v>7802.59</v>
      </c>
    </row>
    <row r="61" ht="19.35" customHeight="1">
      <c r="A61" s="92" t="n"/>
      <c r="B61" s="105" t="n"/>
      <c r="C61" s="84" t="inlineStr">
        <is>
          <t>Всего по позиции</t>
        </is>
      </c>
      <c r="D61" s="266" t="n"/>
      <c r="E61" s="267" t="n"/>
      <c r="F61" s="96" t="n"/>
      <c r="G61" s="103" t="n"/>
      <c r="H61" s="103" t="n"/>
      <c r="I61" s="110" t="n"/>
      <c r="J61" s="110" t="n"/>
      <c r="K61" s="110" t="n"/>
      <c r="L61" s="112" t="n">
        <v>614.23</v>
      </c>
      <c r="M61" s="110" t="n"/>
      <c r="N61" s="90" t="n"/>
    </row>
    <row r="62" ht="42" customHeight="1">
      <c r="A62" s="84" t="inlineStr">
        <is>
          <t>3</t>
        </is>
      </c>
      <c r="B62" s="87" t="inlineStr">
        <is>
          <t>ФЕР01-02-101-06</t>
        </is>
      </c>
      <c r="C62" s="88" t="inlineStr">
        <is>
          <t>Разделка древесины мягких пород, полученной от валки леса, диаметр стволов: до 32 см</t>
        </is>
      </c>
      <c r="D62" s="266" t="n"/>
      <c r="E62" s="267" t="n"/>
      <c r="F62" s="89" t="inlineStr">
        <is>
          <t>100 деревьев</t>
        </is>
      </c>
      <c r="G62" s="90" t="n">
        <v>0.35</v>
      </c>
      <c r="H62" s="91" t="n">
        <v>1</v>
      </c>
      <c r="I62" s="112" t="n">
        <v>0.35</v>
      </c>
      <c r="J62" s="90" t="n"/>
      <c r="K62" s="90" t="n"/>
      <c r="L62" s="90" t="n"/>
      <c r="M62" s="90" t="n"/>
      <c r="N62" s="90" t="n"/>
    </row>
    <row r="63" ht="24.6" customHeight="1">
      <c r="A63" s="92" t="n"/>
      <c r="B63" s="93" t="inlineStr">
        <is>
          <t>Прил.1.12 п.3.213</t>
        </is>
      </c>
      <c r="C63" s="94" t="inlineStr">
        <is>
          <t>Разделка древесины без заготовки дров ОЗП=0,8; ЭМ=0,7; ЗПМ=0,7; ТЗ=0,8; ТЗМ=0,7</t>
        </is>
      </c>
      <c r="D63" s="266" t="n"/>
      <c r="E63" s="266" t="n"/>
      <c r="F63" s="266" t="n"/>
      <c r="G63" s="266" t="n"/>
      <c r="H63" s="266" t="n"/>
      <c r="I63" s="266" t="n"/>
      <c r="J63" s="266" t="n"/>
      <c r="K63" s="266" t="n"/>
      <c r="L63" s="266" t="n"/>
      <c r="M63" s="266" t="n"/>
      <c r="N63" s="267" t="n"/>
    </row>
    <row r="64" ht="19.35" customHeight="1">
      <c r="A64" s="92" t="n"/>
      <c r="B64" s="93" t="inlineStr">
        <is>
          <t>1</t>
        </is>
      </c>
      <c r="C64" s="94" t="inlineStr">
        <is>
          <t>ОТ</t>
        </is>
      </c>
      <c r="D64" s="266" t="n"/>
      <c r="E64" s="267" t="n"/>
      <c r="F64" s="95" t="n"/>
      <c r="G64" s="95" t="n"/>
      <c r="H64" s="95" t="n"/>
      <c r="I64" s="96" t="n"/>
      <c r="J64" s="97" t="n">
        <v>406.43</v>
      </c>
      <c r="K64" s="144" t="n">
        <v>0.96</v>
      </c>
      <c r="L64" s="97" t="n">
        <v>136.56</v>
      </c>
      <c r="M64" s="97" t="n">
        <v>71.26000000000001</v>
      </c>
      <c r="N64" s="99" t="n">
        <v>9731.27</v>
      </c>
    </row>
    <row r="65" ht="19.35" customHeight="1">
      <c r="A65" s="92" t="n"/>
      <c r="B65" s="100" t="n"/>
      <c r="C65" s="94" t="inlineStr">
        <is>
          <t>ЗТ</t>
        </is>
      </c>
      <c r="D65" s="266" t="n"/>
      <c r="E65" s="267" t="n"/>
      <c r="F65" s="101" t="inlineStr">
        <is>
          <t>чел.-ч</t>
        </is>
      </c>
      <c r="G65" s="271" t="n">
        <v>48.5</v>
      </c>
      <c r="H65" s="144" t="n">
        <v>0.96</v>
      </c>
      <c r="I65" s="269" t="n">
        <v>16.296</v>
      </c>
      <c r="J65" s="96" t="n"/>
      <c r="K65" s="96" t="n"/>
      <c r="L65" s="96" t="n"/>
      <c r="M65" s="96" t="n"/>
      <c r="N65" s="96" t="n"/>
    </row>
    <row r="66" ht="19.35" customHeight="1">
      <c r="A66" s="92" t="n"/>
      <c r="B66" s="100" t="n"/>
      <c r="C66" s="94" t="inlineStr">
        <is>
          <t>Итого по расценке</t>
        </is>
      </c>
      <c r="D66" s="266" t="n"/>
      <c r="E66" s="267" t="n"/>
      <c r="F66" s="95" t="n"/>
      <c r="G66" s="103" t="n"/>
      <c r="H66" s="103" t="n"/>
      <c r="I66" s="96" t="n"/>
      <c r="J66" s="97" t="n">
        <v>406.43</v>
      </c>
      <c r="K66" s="96" t="n"/>
      <c r="L66" s="97" t="n">
        <v>136.56</v>
      </c>
      <c r="M66" s="96" t="n"/>
      <c r="N66" s="104" t="n"/>
    </row>
    <row r="67" ht="19.35" customHeight="1">
      <c r="A67" s="92" t="n"/>
      <c r="B67" s="105" t="n"/>
      <c r="C67" s="94" t="inlineStr">
        <is>
          <t>ФОТ</t>
        </is>
      </c>
      <c r="D67" s="266" t="n"/>
      <c r="E67" s="267" t="n"/>
      <c r="F67" s="95" t="n"/>
      <c r="G67" s="103" t="n"/>
      <c r="H67" s="103" t="n"/>
      <c r="I67" s="96" t="n"/>
      <c r="J67" s="96" t="n"/>
      <c r="K67" s="96" t="n"/>
      <c r="L67" s="97" t="n">
        <v>136.56</v>
      </c>
      <c r="M67" s="96" t="n"/>
      <c r="N67" s="99" t="n">
        <v>9731.27</v>
      </c>
    </row>
    <row r="68" ht="42" customHeight="1">
      <c r="A68" s="92" t="n"/>
      <c r="B68" s="106" t="inlineStr">
        <is>
          <t>Пр/812-001.4-1</t>
        </is>
      </c>
      <c r="C68" s="94" t="inlineStr">
        <is>
          <t>НР Земляные работы по другим видам работ (подготовительным, сопутствующим, укрепительным)</t>
        </is>
      </c>
      <c r="D68" s="266" t="n"/>
      <c r="E68" s="267" t="n"/>
      <c r="F68" s="101" t="inlineStr">
        <is>
          <t>%</t>
        </is>
      </c>
      <c r="G68" s="107" t="n">
        <v>89</v>
      </c>
      <c r="H68" s="108" t="n"/>
      <c r="I68" s="107" t="n">
        <v>89</v>
      </c>
      <c r="J68" s="96" t="n"/>
      <c r="K68" s="96" t="n"/>
      <c r="L68" s="97" t="n">
        <v>121.54</v>
      </c>
      <c r="M68" s="96" t="n"/>
      <c r="N68" s="109" t="n">
        <v>8660.83</v>
      </c>
    </row>
    <row r="69" ht="42" customHeight="1">
      <c r="A69" s="92" t="n"/>
      <c r="B69" s="106" t="inlineStr">
        <is>
          <t>Пр/774-001.4</t>
        </is>
      </c>
      <c r="C69" s="94" t="inlineStr">
        <is>
          <t>СП Земляные работы по другим видам работ (подготовительным, сопутствующим, укрепительным)</t>
        </is>
      </c>
      <c r="D69" s="266" t="n"/>
      <c r="E69" s="267" t="n"/>
      <c r="F69" s="101" t="inlineStr">
        <is>
          <t>%</t>
        </is>
      </c>
      <c r="G69" s="107" t="n">
        <v>41</v>
      </c>
      <c r="H69" s="108" t="n"/>
      <c r="I69" s="107" t="n">
        <v>41</v>
      </c>
      <c r="J69" s="96" t="n"/>
      <c r="K69" s="96" t="n"/>
      <c r="L69" s="97" t="n">
        <v>55.99</v>
      </c>
      <c r="M69" s="96" t="n"/>
      <c r="N69" s="99" t="n">
        <v>3989.82</v>
      </c>
    </row>
    <row r="70" ht="19.35" customHeight="1">
      <c r="A70" s="92" t="n"/>
      <c r="B70" s="105" t="n"/>
      <c r="C70" s="84" t="inlineStr">
        <is>
          <t>Всего по позиции</t>
        </is>
      </c>
      <c r="D70" s="266" t="n"/>
      <c r="E70" s="267" t="n"/>
      <c r="F70" s="96" t="n"/>
      <c r="G70" s="103" t="n"/>
      <c r="H70" s="103" t="n"/>
      <c r="I70" s="110" t="n"/>
      <c r="J70" s="110" t="n"/>
      <c r="K70" s="110" t="n"/>
      <c r="L70" s="112" t="n">
        <v>314.09</v>
      </c>
      <c r="M70" s="110" t="n"/>
      <c r="N70" s="90" t="n"/>
    </row>
    <row r="71" ht="19.35" customHeight="1">
      <c r="A71" s="118" t="n"/>
      <c r="B71" s="118" t="n"/>
      <c r="C71" s="36" t="inlineStr">
        <is>
          <t>Итого по разделу 1. Вырубка просеки</t>
        </is>
      </c>
      <c r="L71" s="119" t="n">
        <v>1483.7</v>
      </c>
      <c r="M71" s="118" t="n"/>
      <c r="N71" s="120" t="n"/>
    </row>
    <row r="72" ht="19.35" customHeight="1">
      <c r="A72" s="121" t="n"/>
      <c r="B72" s="122" t="n"/>
      <c r="C72" s="123" t="inlineStr">
        <is>
          <t>Итого прямые затраты по разделу</t>
        </is>
      </c>
      <c r="L72" s="124" t="n">
        <v>645.09</v>
      </c>
      <c r="M72" s="125" t="n"/>
      <c r="N72" s="124" t="n">
        <v>45969.12</v>
      </c>
    </row>
    <row r="73" ht="19.35" customHeight="1">
      <c r="A73" s="121" t="n"/>
      <c r="B73" s="122" t="n"/>
      <c r="C73" s="123" t="inlineStr">
        <is>
          <t>в том числе</t>
        </is>
      </c>
      <c r="L73" s="124" t="n"/>
      <c r="M73" s="125" t="n"/>
      <c r="N73" s="124" t="n"/>
    </row>
    <row r="74" ht="19.35" customHeight="1">
      <c r="A74" s="121" t="n"/>
      <c r="B74" s="122" t="n"/>
      <c r="C74" s="123" t="inlineStr">
        <is>
          <t>- оплата труда (ОТ)</t>
        </is>
      </c>
      <c r="L74" s="124" t="n">
        <v>645.09</v>
      </c>
      <c r="M74" s="125" t="n"/>
      <c r="N74" s="124" t="n">
        <v>45969.12</v>
      </c>
    </row>
    <row r="75" ht="19.35" customHeight="1">
      <c r="A75" s="121" t="n"/>
      <c r="B75" s="122" t="n"/>
      <c r="C75" s="123" t="inlineStr">
        <is>
          <t>- эксплуатация машин и механизмов</t>
        </is>
      </c>
      <c r="L75" s="124" t="n">
        <v>0</v>
      </c>
      <c r="M75" s="125" t="n"/>
      <c r="N75" s="124" t="n">
        <v>0</v>
      </c>
    </row>
    <row r="76" ht="19.35" customHeight="1">
      <c r="A76" s="121" t="n"/>
      <c r="B76" s="126" t="n"/>
      <c r="C76" s="127" t="inlineStr">
        <is>
          <t>в том числе</t>
        </is>
      </c>
      <c r="L76" s="124" t="n"/>
      <c r="M76" s="125" t="n"/>
      <c r="N76" s="124" t="n"/>
    </row>
    <row r="77" ht="19.35" customHeight="1">
      <c r="A77" s="121" t="n"/>
      <c r="B77" s="126" t="n"/>
      <c r="C77" s="127" t="inlineStr">
        <is>
          <t>эксплуатация машин и механизмов без учета доплат к оплате труда машинистов</t>
        </is>
      </c>
      <c r="L77" s="124" t="n">
        <v>0</v>
      </c>
      <c r="M77" s="125" t="n"/>
      <c r="N77" s="124" t="n">
        <v>0</v>
      </c>
    </row>
    <row r="78" ht="19.35" customHeight="1">
      <c r="A78" s="121" t="n"/>
      <c r="B78" s="126" t="n"/>
      <c r="C78" s="127" t="inlineStr">
        <is>
          <t>в том числе</t>
        </is>
      </c>
      <c r="L78" s="124" t="n"/>
      <c r="M78" s="125" t="n"/>
      <c r="N78" s="124" t="n"/>
    </row>
    <row r="79" ht="19.35" customHeight="1">
      <c r="A79" s="121" t="n"/>
      <c r="B79" s="126" t="n"/>
      <c r="C79" s="127" t="inlineStr">
        <is>
          <t>оплата труда машинистов (ОТм)</t>
        </is>
      </c>
      <c r="L79" s="124" t="n">
        <v>0</v>
      </c>
      <c r="M79" s="125" t="n"/>
      <c r="N79" s="124" t="n">
        <v>0</v>
      </c>
    </row>
    <row r="80" ht="19.35" customHeight="1">
      <c r="A80" s="121" t="n"/>
      <c r="B80" s="122" t="n"/>
      <c r="C80" s="123" t="inlineStr">
        <is>
          <t>Итого ФОТ (справочно)</t>
        </is>
      </c>
      <c r="L80" s="124" t="n">
        <v>645.09</v>
      </c>
      <c r="M80" s="125" t="n"/>
      <c r="N80" s="124" t="n">
        <v>45969.12</v>
      </c>
    </row>
    <row r="81" ht="19.35" customHeight="1">
      <c r="A81" s="121" t="n"/>
      <c r="B81" s="122" t="n"/>
      <c r="C81" s="123" t="inlineStr">
        <is>
          <t>Итого накладные расходы</t>
        </is>
      </c>
      <c r="L81" s="124" t="n">
        <v>574.13</v>
      </c>
      <c r="M81" s="125" t="n"/>
      <c r="N81" s="124" t="n">
        <v>40912.51</v>
      </c>
    </row>
    <row r="82" ht="19.35" customHeight="1">
      <c r="A82" s="121" t="n"/>
      <c r="B82" s="122" t="n"/>
      <c r="C82" s="123" t="inlineStr">
        <is>
          <t>Итого сметная прибыль</t>
        </is>
      </c>
      <c r="L82" s="124" t="n">
        <v>264.48</v>
      </c>
      <c r="M82" s="125" t="n"/>
      <c r="N82" s="124" t="n">
        <v>18847.34</v>
      </c>
    </row>
    <row r="83" ht="19.35" customHeight="1">
      <c r="A83" s="121" t="n"/>
      <c r="B83" s="128" t="n"/>
      <c r="C83" s="129" t="inlineStr">
        <is>
          <t>Итого по разделу</t>
        </is>
      </c>
      <c r="L83" s="119" t="n">
        <v>1483.7</v>
      </c>
      <c r="M83" s="130" t="n"/>
      <c r="N83" s="119" t="n">
        <v>105728.97</v>
      </c>
    </row>
    <row r="84" ht="19.35" customHeight="1">
      <c r="A84" s="121" t="n"/>
      <c r="B84" s="126" t="n"/>
      <c r="C84" s="127" t="inlineStr">
        <is>
          <t>Справочно</t>
        </is>
      </c>
      <c r="L84" s="124" t="n"/>
      <c r="M84" s="125" t="n"/>
      <c r="N84" s="124" t="n"/>
    </row>
    <row r="85" ht="19.35" customHeight="1">
      <c r="A85" s="121" t="n"/>
      <c r="B85" s="122" t="n"/>
      <c r="C85" s="127" t="inlineStr">
        <is>
          <t>затраты труда рабочих</t>
        </is>
      </c>
      <c r="I85" s="131" t="n">
        <v>76.97951999999999</v>
      </c>
      <c r="J85" s="132" t="n"/>
      <c r="K85" s="132" t="n"/>
      <c r="L85" s="125" t="n"/>
      <c r="M85" s="125" t="n"/>
      <c r="N85" s="125" t="n"/>
    </row>
    <row r="86" ht="19.35" customHeight="1">
      <c r="A86" s="121" t="n"/>
      <c r="B86" s="122" t="n"/>
      <c r="C86" s="127" t="inlineStr">
        <is>
          <t>затраты труда машинистов</t>
        </is>
      </c>
      <c r="I86" s="131" t="n">
        <v>0</v>
      </c>
      <c r="J86" s="132" t="n"/>
      <c r="K86" s="132" t="n"/>
      <c r="L86" s="125" t="n"/>
      <c r="M86" s="125" t="n"/>
      <c r="N86" s="125" t="n"/>
    </row>
    <row r="87" ht="19.35" customHeight="1">
      <c r="A87" s="133" t="n"/>
      <c r="B87" s="134" t="n"/>
      <c r="C87" s="135" t="inlineStr">
        <is>
          <t>ВСЕГО по смете</t>
        </is>
      </c>
      <c r="D87" s="136" t="n"/>
      <c r="E87" s="136" t="n"/>
      <c r="F87" s="137" t="n"/>
      <c r="G87" s="137" t="n"/>
      <c r="H87" s="137" t="n"/>
      <c r="I87" s="137" t="n"/>
      <c r="J87" s="137" t="n"/>
      <c r="K87" s="137" t="n"/>
      <c r="L87" s="138" t="n"/>
      <c r="M87" s="137" t="n"/>
      <c r="N87" s="139" t="n"/>
    </row>
    <row r="88" ht="19.35" customHeight="1">
      <c r="A88" s="121" t="n"/>
      <c r="B88" s="128" t="n"/>
      <c r="C88" s="129" t="inlineStr">
        <is>
          <t>Итого по всем разделам</t>
        </is>
      </c>
      <c r="L88" s="119" t="n">
        <v>1483.7</v>
      </c>
      <c r="M88" s="120" t="n"/>
      <c r="N88" s="119" t="n"/>
    </row>
    <row r="89" ht="19.35" customHeight="1">
      <c r="A89" s="121" t="n"/>
      <c r="B89" s="122" t="n"/>
      <c r="C89" s="123" t="inlineStr">
        <is>
          <t>ВСЕГО строительные работы</t>
        </is>
      </c>
      <c r="L89" s="124" t="n">
        <v>1483.7</v>
      </c>
      <c r="M89" s="125" t="n"/>
      <c r="N89" s="124" t="n">
        <v>105728.97</v>
      </c>
    </row>
    <row r="90" ht="19.35" customHeight="1">
      <c r="A90" s="121" t="n"/>
      <c r="B90" s="126" t="n"/>
      <c r="C90" s="127" t="inlineStr">
        <is>
          <t>в том числе</t>
        </is>
      </c>
      <c r="L90" s="124" t="n"/>
      <c r="M90" s="125" t="n"/>
      <c r="N90" s="124" t="n"/>
    </row>
    <row r="91" ht="19.35" customHeight="1">
      <c r="A91" s="121" t="n"/>
      <c r="B91" s="126" t="n"/>
      <c r="C91" s="127" t="inlineStr">
        <is>
          <t>всего прямые затраты</t>
        </is>
      </c>
      <c r="L91" s="124" t="n">
        <v>645.09</v>
      </c>
      <c r="M91" s="125" t="n"/>
      <c r="N91" s="124" t="n">
        <v>45969.12</v>
      </c>
    </row>
    <row r="92" ht="19.35" customHeight="1">
      <c r="A92" s="121" t="n"/>
      <c r="B92" s="126" t="n"/>
      <c r="C92" s="127" t="inlineStr">
        <is>
          <t>в том числе</t>
        </is>
      </c>
      <c r="L92" s="124" t="n"/>
      <c r="M92" s="125" t="n"/>
      <c r="N92" s="124" t="n"/>
    </row>
    <row r="93" ht="19.35" customHeight="1">
      <c r="A93" s="121" t="n"/>
      <c r="B93" s="126" t="n"/>
      <c r="C93" s="127" t="inlineStr">
        <is>
          <t>- оплата труда (ОТ)</t>
        </is>
      </c>
      <c r="L93" s="124" t="n">
        <v>645.09</v>
      </c>
      <c r="M93" s="125" t="n"/>
      <c r="N93" s="124" t="n">
        <v>45969.12</v>
      </c>
    </row>
    <row r="94" ht="19.35" customHeight="1">
      <c r="A94" s="121" t="n"/>
      <c r="B94" s="126" t="n"/>
      <c r="C94" s="127" t="inlineStr">
        <is>
          <t>- эксплуатация машин и механизмов</t>
        </is>
      </c>
      <c r="L94" s="124" t="n">
        <v>0</v>
      </c>
      <c r="M94" s="125" t="n"/>
      <c r="N94" s="124" t="n">
        <v>0</v>
      </c>
    </row>
    <row r="95" ht="19.35" customHeight="1">
      <c r="A95" s="121" t="n"/>
      <c r="B95" s="126" t="n"/>
      <c r="C95" s="127" t="inlineStr">
        <is>
          <t>в т.ч. эксплуатация машин и механизмов без учета доплат к оплате труда машинистов</t>
        </is>
      </c>
      <c r="L95" s="124" t="n">
        <v>0</v>
      </c>
      <c r="M95" s="125" t="n"/>
      <c r="N95" s="124" t="n">
        <v>0</v>
      </c>
    </row>
    <row r="96" ht="19.35" customHeight="1">
      <c r="A96" s="121" t="n"/>
      <c r="B96" s="126" t="n"/>
      <c r="C96" s="127" t="inlineStr">
        <is>
          <t>- в т.ч. оплата труда машинистов (ОТм)</t>
        </is>
      </c>
      <c r="L96" s="124" t="n">
        <v>0</v>
      </c>
      <c r="M96" s="125" t="n"/>
      <c r="N96" s="124" t="n">
        <v>0</v>
      </c>
    </row>
    <row r="97" ht="19.35" customHeight="1">
      <c r="A97" s="121" t="n"/>
      <c r="B97" s="126" t="n"/>
      <c r="C97" s="127" t="inlineStr">
        <is>
          <t>всего ФОТ (справочно)</t>
        </is>
      </c>
      <c r="L97" s="124" t="n">
        <v>645.09</v>
      </c>
      <c r="M97" s="125" t="n"/>
      <c r="N97" s="124" t="n">
        <v>45969.12</v>
      </c>
    </row>
    <row r="98" ht="19.35" customHeight="1">
      <c r="A98" s="121" t="n"/>
      <c r="B98" s="126" t="n"/>
      <c r="C98" s="127" t="inlineStr">
        <is>
          <t>всего накладные расходы</t>
        </is>
      </c>
      <c r="L98" s="124" t="n">
        <v>574.13</v>
      </c>
      <c r="M98" s="125" t="n"/>
      <c r="N98" s="124" t="n">
        <v>40912.51</v>
      </c>
    </row>
    <row r="99" ht="19.35" customHeight="1">
      <c r="A99" s="121" t="n"/>
      <c r="B99" s="126" t="n"/>
      <c r="C99" s="127" t="inlineStr">
        <is>
          <t>всего сметная прибыль</t>
        </is>
      </c>
      <c r="L99" s="124" t="n">
        <v>264.48</v>
      </c>
      <c r="M99" s="125" t="n"/>
      <c r="N99" s="124" t="n">
        <v>18847.34</v>
      </c>
    </row>
    <row r="100" ht="19.35" customHeight="1">
      <c r="A100" s="121" t="n"/>
      <c r="B100" s="128" t="n"/>
      <c r="C100" s="129" t="inlineStr">
        <is>
          <t>ВСЕГО по смете</t>
        </is>
      </c>
      <c r="L100" s="119" t="n">
        <v>1483.7</v>
      </c>
      <c r="M100" s="120" t="n"/>
      <c r="N100" s="119" t="n">
        <v>105728.97</v>
      </c>
    </row>
    <row r="101" ht="19.35" customHeight="1">
      <c r="A101" s="121" t="n"/>
      <c r="B101" s="126" t="n"/>
      <c r="C101" s="127" t="inlineStr">
        <is>
          <t>Всего прямые затраты</t>
        </is>
      </c>
      <c r="L101" s="124" t="n">
        <v>645.09</v>
      </c>
      <c r="M101" s="125" t="n"/>
      <c r="N101" s="124" t="n">
        <v>45969.12</v>
      </c>
    </row>
    <row r="102" ht="19.35" customHeight="1">
      <c r="A102" s="121" t="n"/>
      <c r="B102" s="126" t="n"/>
      <c r="C102" s="127" t="inlineStr">
        <is>
          <t>в том числе</t>
        </is>
      </c>
      <c r="L102" s="124" t="n"/>
      <c r="M102" s="125" t="n"/>
      <c r="N102" s="124" t="n"/>
    </row>
    <row r="103" ht="19.35" customHeight="1">
      <c r="A103" s="121" t="n"/>
      <c r="B103" s="126" t="n"/>
      <c r="C103" s="127" t="inlineStr">
        <is>
          <t>- оплата труда рабочих (ОТ)</t>
        </is>
      </c>
      <c r="L103" s="124" t="n">
        <v>645.09</v>
      </c>
      <c r="M103" s="125" t="n"/>
      <c r="N103" s="124" t="n">
        <v>45969.12</v>
      </c>
    </row>
    <row r="104" ht="19.35" customHeight="1">
      <c r="A104" s="121" t="n"/>
      <c r="B104" s="126" t="n"/>
      <c r="C104" s="127" t="inlineStr">
        <is>
          <t>- эксплуатация машин и механизмов</t>
        </is>
      </c>
      <c r="L104" s="124" t="n">
        <v>0</v>
      </c>
      <c r="M104" s="125" t="n"/>
      <c r="N104" s="124" t="n">
        <v>0</v>
      </c>
    </row>
    <row r="105" ht="19.35" customHeight="1">
      <c r="A105" s="121" t="n"/>
      <c r="B105" s="126" t="n"/>
      <c r="C105" s="127" t="inlineStr">
        <is>
          <t>в т.ч. эксплуатация машин и механизмов без учета доплат к оплате труда машинистов</t>
        </is>
      </c>
      <c r="L105" s="124" t="n">
        <v>0</v>
      </c>
      <c r="M105" s="125" t="n"/>
      <c r="N105" s="124" t="n">
        <v>0</v>
      </c>
    </row>
    <row r="106" ht="19.35" customHeight="1">
      <c r="A106" s="121" t="n"/>
      <c r="B106" s="126" t="n"/>
      <c r="C106" s="127" t="inlineStr">
        <is>
          <t>- в т.ч. оплата труда машинистов (ОТм)</t>
        </is>
      </c>
      <c r="L106" s="124" t="n">
        <v>0</v>
      </c>
      <c r="M106" s="125" t="n"/>
      <c r="N106" s="124" t="n">
        <v>0</v>
      </c>
    </row>
    <row r="107" ht="19.35" customHeight="1">
      <c r="A107" s="121" t="n"/>
      <c r="B107" s="126" t="n"/>
      <c r="C107" s="127" t="inlineStr">
        <is>
          <t>Всего ФОТ (справочно)</t>
        </is>
      </c>
      <c r="L107" s="124" t="n">
        <v>645.09</v>
      </c>
      <c r="M107" s="125" t="n"/>
      <c r="N107" s="124" t="n">
        <v>45969.12</v>
      </c>
    </row>
    <row r="108" ht="19.35" customHeight="1">
      <c r="A108" s="121" t="n"/>
      <c r="B108" s="126" t="n"/>
      <c r="C108" s="127" t="inlineStr">
        <is>
          <t>Всего накладные расходы</t>
        </is>
      </c>
      <c r="L108" s="124" t="n">
        <v>574.13</v>
      </c>
      <c r="M108" s="125" t="n"/>
      <c r="N108" s="124" t="n">
        <v>40912.51</v>
      </c>
    </row>
    <row r="109" ht="19.35" customHeight="1">
      <c r="A109" s="121" t="n"/>
      <c r="B109" s="126" t="n"/>
      <c r="C109" s="127" t="inlineStr">
        <is>
          <t>Всего сметная прибыль</t>
        </is>
      </c>
      <c r="L109" s="124" t="n">
        <v>264.48</v>
      </c>
      <c r="M109" s="125" t="n"/>
      <c r="N109" s="124" t="n">
        <v>18847.34</v>
      </c>
    </row>
    <row r="110" ht="19.35" customHeight="1">
      <c r="A110" s="121" t="n"/>
      <c r="B110" s="126" t="n"/>
      <c r="C110" s="127" t="inlineStr">
        <is>
          <t>Справочно</t>
        </is>
      </c>
      <c r="L110" s="124" t="n"/>
      <c r="M110" s="125" t="n"/>
      <c r="N110" s="124" t="n"/>
    </row>
    <row r="111" ht="19.35" customHeight="1">
      <c r="A111" s="121" t="n"/>
      <c r="B111" s="122" t="n"/>
      <c r="C111" s="127" t="inlineStr">
        <is>
          <t>затраты труда рабочих</t>
        </is>
      </c>
      <c r="I111" s="131" t="n">
        <v>76.97951999999999</v>
      </c>
      <c r="J111" s="132" t="n"/>
      <c r="K111" s="132" t="n"/>
      <c r="L111" s="125" t="n"/>
      <c r="M111" s="125" t="n"/>
      <c r="N111" s="125" t="n"/>
    </row>
    <row r="112" ht="19.35" customHeight="1">
      <c r="A112" s="121" t="n"/>
      <c r="B112" s="122" t="n"/>
      <c r="C112" s="127" t="inlineStr">
        <is>
          <t>затраты труда машинистов</t>
        </is>
      </c>
      <c r="I112" s="131" t="n">
        <v>0</v>
      </c>
      <c r="J112" s="132" t="n"/>
      <c r="K112" s="132" t="n"/>
      <c r="L112" s="125" t="n"/>
      <c r="M112" s="125" t="n"/>
      <c r="N112" s="125" t="n"/>
    </row>
    <row r="113" ht="19.35" customHeight="1">
      <c r="A113" s="121" t="n"/>
      <c r="B113" s="140" t="n"/>
      <c r="C113" s="140" t="n"/>
      <c r="D113" s="36" t="n"/>
      <c r="E113" s="36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1" t="inlineStr">
        <is>
          <t>Составил: ______________________________________/  Григорова И. А. /</t>
        </is>
      </c>
    </row>
    <row r="115" ht="19.35" customHeight="1">
      <c r="A115" s="141" t="n"/>
      <c r="B115" s="141" t="n"/>
      <c r="C115" s="142" t="inlineStr">
        <is>
          <t>должность, подпись (инициалы, фамилия)</t>
        </is>
      </c>
      <c r="G115" s="143" t="n"/>
      <c r="H115" s="143" t="n"/>
      <c r="I115" s="143" t="n"/>
      <c r="J115" s="141" t="n"/>
      <c r="K115" s="141" t="n"/>
      <c r="L115" s="141" t="n"/>
      <c r="M115" s="141" t="n"/>
      <c r="N115" s="141" t="n"/>
    </row>
    <row r="116" ht="19.35" customHeight="1">
      <c r="A116" s="141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2" t="inlineStr">
        <is>
          <t>должность, подпись (инициалы, фамилия)</t>
        </is>
      </c>
      <c r="G117" s="143" t="n"/>
      <c r="H117" s="143" t="n"/>
      <c r="I117" s="143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Амурская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Амурская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02-35_1-05</t>
        </is>
      </c>
    </row>
    <row r="25" ht="19.35" customHeight="1">
      <c r="A25" s="7" t="inlineStr">
        <is>
          <t>35 ВЛ220 Архара-Облучье с отпайкой на ПС Тарманчука.  Архаринский р-он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207.25</v>
      </c>
      <c r="M31" s="61" t="n">
        <v>2.91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569.54</v>
      </c>
      <c r="E32" s="68" t="inlineStr">
        <is>
          <t>(</t>
        </is>
      </c>
      <c r="F32" s="67" t="n">
        <v>9.76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344.1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>
        <v>32.38</v>
      </c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569.54</v>
      </c>
      <c r="E34" s="68" t="inlineStr">
        <is>
          <t>(</t>
        </is>
      </c>
      <c r="F34" s="74" t="n">
        <v>9.76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Срезка и сгребание кустарников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55.35" customHeight="1">
      <c r="A44" s="84" t="inlineStr">
        <is>
          <t>1</t>
        </is>
      </c>
      <c r="B44" s="87" t="inlineStr">
        <is>
          <t>ФЕР01-02-119-02</t>
        </is>
      </c>
      <c r="C44" s="88" t="inlineStr">
        <is>
          <t>Расчистка площадей от кустарника и мелколесья вручную: при средней поросли</t>
        </is>
      </c>
      <c r="D44" s="266" t="n"/>
      <c r="E44" s="267" t="n"/>
      <c r="F44" s="89" t="inlineStr">
        <is>
          <t>100 м2</t>
        </is>
      </c>
      <c r="G44" s="90" t="n">
        <v>51</v>
      </c>
      <c r="H44" s="91" t="n">
        <v>1</v>
      </c>
      <c r="I44" s="91" t="n">
        <v>51</v>
      </c>
      <c r="J44" s="90" t="n"/>
      <c r="K44" s="90" t="n"/>
      <c r="L44" s="90" t="n"/>
      <c r="M44" s="90" t="n"/>
      <c r="N44" s="90" t="n"/>
    </row>
    <row r="45" ht="19.35" customHeight="1">
      <c r="A45" s="92" t="n"/>
      <c r="B45" s="93" t="inlineStr">
        <is>
          <t>1</t>
        </is>
      </c>
      <c r="C45" s="94" t="inlineStr">
        <is>
          <t>ОТ</t>
        </is>
      </c>
      <c r="D45" s="266" t="n"/>
      <c r="E45" s="267" t="n"/>
      <c r="F45" s="95" t="n"/>
      <c r="G45" s="95" t="n"/>
      <c r="H45" s="95" t="n"/>
      <c r="I45" s="96" t="n"/>
      <c r="J45" s="97" t="n">
        <v>37.79</v>
      </c>
      <c r="K45" s="268" t="n">
        <v>1.2</v>
      </c>
      <c r="L45" s="99" t="n">
        <v>2312.75</v>
      </c>
      <c r="M45" s="97" t="n">
        <v>71.26000000000001</v>
      </c>
      <c r="N45" s="99" t="n">
        <v>164806.57</v>
      </c>
    </row>
    <row r="46" ht="19.35" customHeight="1">
      <c r="A46" s="92" t="n"/>
      <c r="B46" s="100" t="n"/>
      <c r="C46" s="94" t="inlineStr">
        <is>
          <t>ЗТ</t>
        </is>
      </c>
      <c r="D46" s="266" t="n"/>
      <c r="E46" s="267" t="n"/>
      <c r="F46" s="101" t="inlineStr">
        <is>
          <t>чел.-ч</t>
        </is>
      </c>
      <c r="G46" s="97" t="n">
        <v>4.43</v>
      </c>
      <c r="H46" s="268" t="n">
        <v>1.2</v>
      </c>
      <c r="I46" s="269" t="n">
        <v>271.116</v>
      </c>
      <c r="J46" s="96" t="n"/>
      <c r="K46" s="96" t="n"/>
      <c r="L46" s="96" t="n"/>
      <c r="M46" s="96" t="n"/>
      <c r="N46" s="96" t="n"/>
    </row>
    <row r="47" ht="19.35" customHeight="1">
      <c r="A47" s="92" t="n"/>
      <c r="B47" s="100" t="n"/>
      <c r="C47" s="94" t="inlineStr">
        <is>
          <t>Итого по расценке</t>
        </is>
      </c>
      <c r="D47" s="266" t="n"/>
      <c r="E47" s="267" t="n"/>
      <c r="F47" s="95" t="n"/>
      <c r="G47" s="103" t="n"/>
      <c r="H47" s="103" t="n"/>
      <c r="I47" s="96" t="n"/>
      <c r="J47" s="97" t="n">
        <v>37.79</v>
      </c>
      <c r="K47" s="96" t="n"/>
      <c r="L47" s="99" t="n">
        <v>2312.75</v>
      </c>
      <c r="M47" s="96" t="n"/>
      <c r="N47" s="104" t="n"/>
    </row>
    <row r="48" ht="19.35" customHeight="1">
      <c r="A48" s="92" t="n"/>
      <c r="B48" s="105" t="n"/>
      <c r="C48" s="94" t="inlineStr">
        <is>
          <t>ФОТ</t>
        </is>
      </c>
      <c r="D48" s="266" t="n"/>
      <c r="E48" s="267" t="n"/>
      <c r="F48" s="95" t="n"/>
      <c r="G48" s="103" t="n"/>
      <c r="H48" s="103" t="n"/>
      <c r="I48" s="96" t="n"/>
      <c r="J48" s="96" t="n"/>
      <c r="K48" s="96" t="n"/>
      <c r="L48" s="99" t="n">
        <v>2312.75</v>
      </c>
      <c r="M48" s="96" t="n"/>
      <c r="N48" s="99" t="n">
        <v>164806.57</v>
      </c>
    </row>
    <row r="49" ht="42" customHeight="1">
      <c r="A49" s="92" t="n"/>
      <c r="B49" s="106" t="inlineStr">
        <is>
          <t>Пр/812-001.4-1</t>
        </is>
      </c>
      <c r="C49" s="94" t="inlineStr">
        <is>
          <t>НР Земляные работы по другим видам работ (подготовительным, сопутствующим, укрепительным)</t>
        </is>
      </c>
      <c r="D49" s="266" t="n"/>
      <c r="E49" s="267" t="n"/>
      <c r="F49" s="101" t="inlineStr">
        <is>
          <t>%</t>
        </is>
      </c>
      <c r="G49" s="107" t="n">
        <v>89</v>
      </c>
      <c r="H49" s="108" t="n"/>
      <c r="I49" s="107" t="n">
        <v>89</v>
      </c>
      <c r="J49" s="96" t="n"/>
      <c r="K49" s="96" t="n"/>
      <c r="L49" s="99" t="n">
        <v>2058.35</v>
      </c>
      <c r="M49" s="96" t="n"/>
      <c r="N49" s="109" t="n">
        <v>146677.85</v>
      </c>
    </row>
    <row r="50" ht="42" customHeight="1">
      <c r="A50" s="92" t="n"/>
      <c r="B50" s="106" t="inlineStr">
        <is>
          <t>Пр/774-001.4</t>
        </is>
      </c>
      <c r="C50" s="94" t="inlineStr">
        <is>
          <t>СП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41</v>
      </c>
      <c r="H50" s="108" t="n"/>
      <c r="I50" s="107" t="n">
        <v>41</v>
      </c>
      <c r="J50" s="96" t="n"/>
      <c r="K50" s="96" t="n"/>
      <c r="L50" s="97" t="n">
        <v>948.23</v>
      </c>
      <c r="M50" s="96" t="n"/>
      <c r="N50" s="99" t="n">
        <v>67570.69</v>
      </c>
    </row>
    <row r="51" ht="19.35" customHeight="1">
      <c r="A51" s="92" t="n"/>
      <c r="B51" s="105" t="n"/>
      <c r="C51" s="84" t="inlineStr">
        <is>
          <t>Всего по позиции</t>
        </is>
      </c>
      <c r="D51" s="266" t="n"/>
      <c r="E51" s="267" t="n"/>
      <c r="F51" s="96" t="n"/>
      <c r="G51" s="103" t="n"/>
      <c r="H51" s="103" t="n"/>
      <c r="I51" s="110" t="n"/>
      <c r="J51" s="110" t="n"/>
      <c r="K51" s="110" t="n"/>
      <c r="L51" s="111" t="n">
        <v>5319.33</v>
      </c>
      <c r="M51" s="110" t="n"/>
      <c r="N51" s="90" t="n"/>
    </row>
    <row r="52" ht="19.35" customHeight="1">
      <c r="A52" s="86" t="inlineStr">
        <is>
          <t>Пролет 62-65,132-135</t>
        </is>
      </c>
      <c r="B52" s="52" t="n"/>
      <c r="C52" s="52" t="n"/>
      <c r="D52" s="52" t="n"/>
      <c r="E52" s="52" t="n"/>
      <c r="F52" s="52" t="n"/>
      <c r="G52" s="52" t="n"/>
      <c r="H52" s="52" t="n"/>
      <c r="I52" s="52" t="n"/>
      <c r="J52" s="52" t="n"/>
      <c r="K52" s="52" t="n"/>
      <c r="L52" s="52" t="n"/>
      <c r="M52" s="52" t="n"/>
      <c r="N52" s="83" t="n"/>
    </row>
    <row r="53" ht="55.35" customHeight="1">
      <c r="A53" s="84" t="inlineStr">
        <is>
          <t>2</t>
        </is>
      </c>
      <c r="B53" s="87" t="inlineStr">
        <is>
          <t>ФЕР01-02-099-01</t>
        </is>
      </c>
      <c r="C53" s="88" t="inlineStr">
        <is>
          <t>Валка деревьев мягких пород с корня, диаметр стволов: до 16 см</t>
        </is>
      </c>
      <c r="D53" s="266" t="n"/>
      <c r="E53" s="267" t="n"/>
      <c r="F53" s="89" t="inlineStr">
        <is>
          <t>100 шт</t>
        </is>
      </c>
      <c r="G53" s="90" t="n">
        <v>1.01</v>
      </c>
      <c r="H53" s="91" t="n">
        <v>1</v>
      </c>
      <c r="I53" s="112" t="n">
        <v>1.01</v>
      </c>
      <c r="J53" s="90" t="n"/>
      <c r="K53" s="90" t="n"/>
      <c r="L53" s="90" t="n"/>
      <c r="M53" s="90" t="n"/>
      <c r="N53" s="90" t="n"/>
    </row>
    <row r="54" ht="19.35" customHeight="1">
      <c r="A54" s="92" t="n"/>
      <c r="B54" s="93" t="inlineStr">
        <is>
          <t>1</t>
        </is>
      </c>
      <c r="C54" s="94" t="inlineStr">
        <is>
          <t>ОТ</t>
        </is>
      </c>
      <c r="D54" s="266" t="n"/>
      <c r="E54" s="267" t="n"/>
      <c r="F54" s="95" t="n"/>
      <c r="G54" s="95" t="n"/>
      <c r="H54" s="95" t="n"/>
      <c r="I54" s="96" t="n"/>
      <c r="J54" s="97" t="n">
        <v>48.97</v>
      </c>
      <c r="K54" s="268" t="n">
        <v>1.2</v>
      </c>
      <c r="L54" s="97" t="n">
        <v>59.35</v>
      </c>
      <c r="M54" s="97" t="n">
        <v>71.26000000000001</v>
      </c>
      <c r="N54" s="99" t="n">
        <v>4229.28</v>
      </c>
    </row>
    <row r="55" ht="19.35" customHeight="1">
      <c r="A55" s="92" t="n"/>
      <c r="B55" s="100" t="n"/>
      <c r="C55" s="94" t="inlineStr">
        <is>
          <t>ЗТ</t>
        </is>
      </c>
      <c r="D55" s="266" t="n"/>
      <c r="E55" s="267" t="n"/>
      <c r="F55" s="101" t="inlineStr">
        <is>
          <t>чел.-ч</t>
        </is>
      </c>
      <c r="G55" s="97" t="n">
        <v>5.21</v>
      </c>
      <c r="H55" s="268" t="n">
        <v>1.2</v>
      </c>
      <c r="I55" s="270" t="n">
        <v>6.31452</v>
      </c>
      <c r="J55" s="96" t="n"/>
      <c r="K55" s="96" t="n"/>
      <c r="L55" s="96" t="n"/>
      <c r="M55" s="96" t="n"/>
      <c r="N55" s="96" t="n"/>
    </row>
    <row r="56" ht="19.35" customHeight="1">
      <c r="A56" s="92" t="n"/>
      <c r="B56" s="100" t="n"/>
      <c r="C56" s="94" t="inlineStr">
        <is>
          <t>Итого по расценке</t>
        </is>
      </c>
      <c r="D56" s="266" t="n"/>
      <c r="E56" s="267" t="n"/>
      <c r="F56" s="95" t="n"/>
      <c r="G56" s="103" t="n"/>
      <c r="H56" s="103" t="n"/>
      <c r="I56" s="96" t="n"/>
      <c r="J56" s="97" t="n">
        <v>48.97</v>
      </c>
      <c r="K56" s="96" t="n"/>
      <c r="L56" s="97" t="n">
        <v>59.35</v>
      </c>
      <c r="M56" s="96" t="n"/>
      <c r="N56" s="104" t="n"/>
    </row>
    <row r="57" ht="19.35" customHeight="1">
      <c r="A57" s="92" t="n"/>
      <c r="B57" s="105" t="n"/>
      <c r="C57" s="94" t="inlineStr">
        <is>
          <t>ФОТ</t>
        </is>
      </c>
      <c r="D57" s="266" t="n"/>
      <c r="E57" s="267" t="n"/>
      <c r="F57" s="95" t="n"/>
      <c r="G57" s="103" t="n"/>
      <c r="H57" s="103" t="n"/>
      <c r="I57" s="96" t="n"/>
      <c r="J57" s="96" t="n"/>
      <c r="K57" s="96" t="n"/>
      <c r="L57" s="97" t="n">
        <v>59.35</v>
      </c>
      <c r="M57" s="96" t="n"/>
      <c r="N57" s="99" t="n">
        <v>4229.28</v>
      </c>
    </row>
    <row r="58" ht="42" customHeight="1">
      <c r="A58" s="92" t="n"/>
      <c r="B58" s="106" t="inlineStr">
        <is>
          <t>Пр/812-001.4-1</t>
        </is>
      </c>
      <c r="C58" s="94" t="inlineStr">
        <is>
          <t>НР Земляные работы по другим видам работ (подготовительным, сопутствующим, укрепительным)</t>
        </is>
      </c>
      <c r="D58" s="266" t="n"/>
      <c r="E58" s="267" t="n"/>
      <c r="F58" s="101" t="inlineStr">
        <is>
          <t>%</t>
        </is>
      </c>
      <c r="G58" s="107" t="n">
        <v>89</v>
      </c>
      <c r="H58" s="108" t="n"/>
      <c r="I58" s="107" t="n">
        <v>89</v>
      </c>
      <c r="J58" s="96" t="n"/>
      <c r="K58" s="96" t="n"/>
      <c r="L58" s="97" t="n">
        <v>52.82</v>
      </c>
      <c r="M58" s="96" t="n"/>
      <c r="N58" s="109" t="n">
        <v>3764.06</v>
      </c>
    </row>
    <row r="59" ht="42" customHeight="1">
      <c r="A59" s="92" t="n"/>
      <c r="B59" s="106" t="inlineStr">
        <is>
          <t>Пр/774-001.4</t>
        </is>
      </c>
      <c r="C59" s="94" t="inlineStr">
        <is>
          <t>СП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41</v>
      </c>
      <c r="H59" s="108" t="n"/>
      <c r="I59" s="107" t="n">
        <v>41</v>
      </c>
      <c r="J59" s="96" t="n"/>
      <c r="K59" s="96" t="n"/>
      <c r="L59" s="97" t="n">
        <v>24.33</v>
      </c>
      <c r="M59" s="96" t="n"/>
      <c r="N59" s="99" t="n">
        <v>1734</v>
      </c>
    </row>
    <row r="60" ht="19.35" customHeight="1">
      <c r="A60" s="92" t="n"/>
      <c r="B60" s="105" t="n"/>
      <c r="C60" s="84" t="inlineStr">
        <is>
          <t>Всего по позиции</t>
        </is>
      </c>
      <c r="D60" s="266" t="n"/>
      <c r="E60" s="267" t="n"/>
      <c r="F60" s="96" t="n"/>
      <c r="G60" s="103" t="n"/>
      <c r="H60" s="103" t="n"/>
      <c r="I60" s="110" t="n"/>
      <c r="J60" s="110" t="n"/>
      <c r="K60" s="110" t="n"/>
      <c r="L60" s="112" t="n">
        <v>136.5</v>
      </c>
      <c r="M60" s="110" t="n"/>
      <c r="N60" s="90" t="n"/>
    </row>
    <row r="61" ht="55.35" customHeight="1">
      <c r="A61" s="84" t="inlineStr">
        <is>
          <t>3</t>
        </is>
      </c>
      <c r="B61" s="87" t="inlineStr">
        <is>
          <t>ФЕР01-02-099-04</t>
        </is>
      </c>
      <c r="C61" s="88" t="inlineStr">
        <is>
          <t>Валка деревьев мягких пород с корня, диаметр стволов: до 28 см</t>
        </is>
      </c>
      <c r="D61" s="266" t="n"/>
      <c r="E61" s="267" t="n"/>
      <c r="F61" s="89" t="inlineStr">
        <is>
          <t>100 шт</t>
        </is>
      </c>
      <c r="G61" s="90" t="n">
        <v>0.37</v>
      </c>
      <c r="H61" s="91" t="n">
        <v>1</v>
      </c>
      <c r="I61" s="112" t="n">
        <v>0.37</v>
      </c>
      <c r="J61" s="90" t="n"/>
      <c r="K61" s="90" t="n"/>
      <c r="L61" s="90" t="n"/>
      <c r="M61" s="90" t="n"/>
      <c r="N61" s="90" t="n"/>
    </row>
    <row r="62" ht="19.35" customHeight="1">
      <c r="A62" s="92" t="n"/>
      <c r="B62" s="93" t="inlineStr">
        <is>
          <t>1</t>
        </is>
      </c>
      <c r="C62" s="94" t="inlineStr">
        <is>
          <t>ОТ</t>
        </is>
      </c>
      <c r="D62" s="266" t="n"/>
      <c r="E62" s="267" t="n"/>
      <c r="F62" s="95" t="n"/>
      <c r="G62" s="95" t="n"/>
      <c r="H62" s="95" t="n"/>
      <c r="I62" s="96" t="n"/>
      <c r="J62" s="97" t="n">
        <v>94.94</v>
      </c>
      <c r="K62" s="268" t="n">
        <v>1.2</v>
      </c>
      <c r="L62" s="97" t="n">
        <v>42.15</v>
      </c>
      <c r="M62" s="97" t="n">
        <v>71.26000000000001</v>
      </c>
      <c r="N62" s="99" t="n">
        <v>3003.61</v>
      </c>
    </row>
    <row r="63" ht="19.35" customHeight="1">
      <c r="A63" s="92" t="n"/>
      <c r="B63" s="100" t="n"/>
      <c r="C63" s="94" t="inlineStr">
        <is>
          <t>ЗТ</t>
        </is>
      </c>
      <c r="D63" s="266" t="n"/>
      <c r="E63" s="267" t="n"/>
      <c r="F63" s="101" t="inlineStr">
        <is>
          <t>чел.-ч</t>
        </is>
      </c>
      <c r="G63" s="271" t="n">
        <v>10.1</v>
      </c>
      <c r="H63" s="268" t="n">
        <v>1.2</v>
      </c>
      <c r="I63" s="272" t="n">
        <v>4.4844</v>
      </c>
      <c r="J63" s="96" t="n"/>
      <c r="K63" s="96" t="n"/>
      <c r="L63" s="96" t="n"/>
      <c r="M63" s="96" t="n"/>
      <c r="N63" s="96" t="n"/>
    </row>
    <row r="64" ht="19.35" customHeight="1">
      <c r="A64" s="92" t="n"/>
      <c r="B64" s="100" t="n"/>
      <c r="C64" s="94" t="inlineStr">
        <is>
          <t>Итого по расценке</t>
        </is>
      </c>
      <c r="D64" s="266" t="n"/>
      <c r="E64" s="267" t="n"/>
      <c r="F64" s="95" t="n"/>
      <c r="G64" s="103" t="n"/>
      <c r="H64" s="103" t="n"/>
      <c r="I64" s="96" t="n"/>
      <c r="J64" s="97" t="n">
        <v>94.94</v>
      </c>
      <c r="K64" s="96" t="n"/>
      <c r="L64" s="97" t="n">
        <v>42.15</v>
      </c>
      <c r="M64" s="96" t="n"/>
      <c r="N64" s="104" t="n"/>
    </row>
    <row r="65" ht="19.35" customHeight="1">
      <c r="A65" s="92" t="n"/>
      <c r="B65" s="105" t="n"/>
      <c r="C65" s="94" t="inlineStr">
        <is>
          <t>ФОТ</t>
        </is>
      </c>
      <c r="D65" s="266" t="n"/>
      <c r="E65" s="267" t="n"/>
      <c r="F65" s="95" t="n"/>
      <c r="G65" s="103" t="n"/>
      <c r="H65" s="103" t="n"/>
      <c r="I65" s="96" t="n"/>
      <c r="J65" s="96" t="n"/>
      <c r="K65" s="96" t="n"/>
      <c r="L65" s="97" t="n">
        <v>42.15</v>
      </c>
      <c r="M65" s="96" t="n"/>
      <c r="N65" s="99" t="n">
        <v>3003.61</v>
      </c>
    </row>
    <row r="66" ht="42" customHeight="1">
      <c r="A66" s="92" t="n"/>
      <c r="B66" s="106" t="inlineStr">
        <is>
          <t>Пр/812-001.4-1</t>
        </is>
      </c>
      <c r="C66" s="94" t="inlineStr">
        <is>
          <t>НР Земляные работы по другим видам работ (подготовительным, сопутствующим, укрепительным)</t>
        </is>
      </c>
      <c r="D66" s="266" t="n"/>
      <c r="E66" s="267" t="n"/>
      <c r="F66" s="101" t="inlineStr">
        <is>
          <t>%</t>
        </is>
      </c>
      <c r="G66" s="107" t="n">
        <v>89</v>
      </c>
      <c r="H66" s="108" t="n"/>
      <c r="I66" s="107" t="n">
        <v>89</v>
      </c>
      <c r="J66" s="96" t="n"/>
      <c r="K66" s="96" t="n"/>
      <c r="L66" s="97" t="n">
        <v>37.51</v>
      </c>
      <c r="M66" s="96" t="n"/>
      <c r="N66" s="109" t="n">
        <v>2673.21</v>
      </c>
    </row>
    <row r="67" ht="42" customHeight="1">
      <c r="A67" s="92" t="n"/>
      <c r="B67" s="106" t="inlineStr">
        <is>
          <t>Пр/774-001.4</t>
        </is>
      </c>
      <c r="C67" s="94" t="inlineStr">
        <is>
          <t>СП Земляные работы по другим видам работ (подготовительным, сопутствующим, укрепительным)</t>
        </is>
      </c>
      <c r="D67" s="266" t="n"/>
      <c r="E67" s="267" t="n"/>
      <c r="F67" s="101" t="inlineStr">
        <is>
          <t>%</t>
        </is>
      </c>
      <c r="G67" s="107" t="n">
        <v>41</v>
      </c>
      <c r="H67" s="108" t="n"/>
      <c r="I67" s="107" t="n">
        <v>41</v>
      </c>
      <c r="J67" s="96" t="n"/>
      <c r="K67" s="96" t="n"/>
      <c r="L67" s="97" t="n">
        <v>17.28</v>
      </c>
      <c r="M67" s="96" t="n"/>
      <c r="N67" s="99" t="n">
        <v>1231.48</v>
      </c>
    </row>
    <row r="68" ht="19.35" customHeight="1">
      <c r="A68" s="92" t="n"/>
      <c r="B68" s="105" t="n"/>
      <c r="C68" s="84" t="inlineStr">
        <is>
          <t>Всего по позиции</t>
        </is>
      </c>
      <c r="D68" s="266" t="n"/>
      <c r="E68" s="267" t="n"/>
      <c r="F68" s="96" t="n"/>
      <c r="G68" s="103" t="n"/>
      <c r="H68" s="103" t="n"/>
      <c r="I68" s="110" t="n"/>
      <c r="J68" s="110" t="n"/>
      <c r="K68" s="110" t="n"/>
      <c r="L68" s="112" t="n">
        <v>96.94</v>
      </c>
      <c r="M68" s="110" t="n"/>
      <c r="N68" s="90" t="n"/>
    </row>
    <row r="69" ht="55.35" customHeight="1">
      <c r="A69" s="84" t="inlineStr">
        <is>
          <t>4</t>
        </is>
      </c>
      <c r="B69" s="87" t="inlineStr">
        <is>
          <t>ФЕР01-02-099-05</t>
        </is>
      </c>
      <c r="C69" s="88" t="inlineStr">
        <is>
          <t>Валка деревьев мягких пород с корня, диаметр стволов: до 32 см</t>
        </is>
      </c>
      <c r="D69" s="266" t="n"/>
      <c r="E69" s="267" t="n"/>
      <c r="F69" s="89" t="inlineStr">
        <is>
          <t>100 шт</t>
        </is>
      </c>
      <c r="G69" s="90" t="n">
        <v>0.15</v>
      </c>
      <c r="H69" s="91" t="n">
        <v>1</v>
      </c>
      <c r="I69" s="112" t="n">
        <v>0.15</v>
      </c>
      <c r="J69" s="90" t="n"/>
      <c r="K69" s="90" t="n"/>
      <c r="L69" s="90" t="n"/>
      <c r="M69" s="90" t="n"/>
      <c r="N69" s="90" t="n"/>
    </row>
    <row r="70" ht="19.35" customHeight="1">
      <c r="A70" s="92" t="n"/>
      <c r="B70" s="93" t="inlineStr">
        <is>
          <t>1</t>
        </is>
      </c>
      <c r="C70" s="94" t="inlineStr">
        <is>
          <t>ОТ</t>
        </is>
      </c>
      <c r="D70" s="266" t="n"/>
      <c r="E70" s="267" t="n"/>
      <c r="F70" s="95" t="n"/>
      <c r="G70" s="95" t="n"/>
      <c r="H70" s="95" t="n"/>
      <c r="I70" s="96" t="n"/>
      <c r="J70" s="97" t="n">
        <v>125.96</v>
      </c>
      <c r="K70" s="268" t="n">
        <v>1.2</v>
      </c>
      <c r="L70" s="97" t="n">
        <v>22.67</v>
      </c>
      <c r="M70" s="97" t="n">
        <v>71.26000000000001</v>
      </c>
      <c r="N70" s="99" t="n">
        <v>1615.46</v>
      </c>
    </row>
    <row r="71" ht="19.35" customHeight="1">
      <c r="A71" s="92" t="n"/>
      <c r="B71" s="100" t="n"/>
      <c r="C71" s="94" t="inlineStr">
        <is>
          <t>ЗТ</t>
        </is>
      </c>
      <c r="D71" s="266" t="n"/>
      <c r="E71" s="267" t="n"/>
      <c r="F71" s="101" t="inlineStr">
        <is>
          <t>чел.-ч</t>
        </is>
      </c>
      <c r="G71" s="271" t="n">
        <v>13.4</v>
      </c>
      <c r="H71" s="268" t="n">
        <v>1.2</v>
      </c>
      <c r="I71" s="269" t="n">
        <v>2.412</v>
      </c>
      <c r="J71" s="96" t="n"/>
      <c r="K71" s="96" t="n"/>
      <c r="L71" s="96" t="n"/>
      <c r="M71" s="96" t="n"/>
      <c r="N71" s="96" t="n"/>
    </row>
    <row r="72" ht="19.35" customHeight="1">
      <c r="A72" s="92" t="n"/>
      <c r="B72" s="100" t="n"/>
      <c r="C72" s="94" t="inlineStr">
        <is>
          <t>Итого по расценке</t>
        </is>
      </c>
      <c r="D72" s="266" t="n"/>
      <c r="E72" s="267" t="n"/>
      <c r="F72" s="95" t="n"/>
      <c r="G72" s="103" t="n"/>
      <c r="H72" s="103" t="n"/>
      <c r="I72" s="96" t="n"/>
      <c r="J72" s="97" t="n">
        <v>125.96</v>
      </c>
      <c r="K72" s="96" t="n"/>
      <c r="L72" s="97" t="n">
        <v>22.67</v>
      </c>
      <c r="M72" s="96" t="n"/>
      <c r="N72" s="104" t="n"/>
    </row>
    <row r="73" ht="19.35" customHeight="1">
      <c r="A73" s="92" t="n"/>
      <c r="B73" s="105" t="n"/>
      <c r="C73" s="94" t="inlineStr">
        <is>
          <t>ФОТ</t>
        </is>
      </c>
      <c r="D73" s="266" t="n"/>
      <c r="E73" s="267" t="n"/>
      <c r="F73" s="95" t="n"/>
      <c r="G73" s="103" t="n"/>
      <c r="H73" s="103" t="n"/>
      <c r="I73" s="96" t="n"/>
      <c r="J73" s="96" t="n"/>
      <c r="K73" s="96" t="n"/>
      <c r="L73" s="97" t="n">
        <v>22.67</v>
      </c>
      <c r="M73" s="96" t="n"/>
      <c r="N73" s="99" t="n">
        <v>1615.46</v>
      </c>
    </row>
    <row r="74" ht="42" customHeight="1">
      <c r="A74" s="92" t="n"/>
      <c r="B74" s="106" t="inlineStr">
        <is>
          <t>Пр/812-001.4-1</t>
        </is>
      </c>
      <c r="C74" s="94" t="inlineStr">
        <is>
          <t>НР Земляные работы по другим видам работ (подготовительным, сопутствующим, укрепительным)</t>
        </is>
      </c>
      <c r="D74" s="266" t="n"/>
      <c r="E74" s="267" t="n"/>
      <c r="F74" s="101" t="inlineStr">
        <is>
          <t>%</t>
        </is>
      </c>
      <c r="G74" s="107" t="n">
        <v>89</v>
      </c>
      <c r="H74" s="108" t="n"/>
      <c r="I74" s="107" t="n">
        <v>89</v>
      </c>
      <c r="J74" s="96" t="n"/>
      <c r="K74" s="96" t="n"/>
      <c r="L74" s="97" t="n">
        <v>20.18</v>
      </c>
      <c r="M74" s="96" t="n"/>
      <c r="N74" s="109" t="n">
        <v>1437.76</v>
      </c>
    </row>
    <row r="75" ht="42" customHeight="1">
      <c r="A75" s="92" t="n"/>
      <c r="B75" s="106" t="inlineStr">
        <is>
          <t>Пр/774-001.4</t>
        </is>
      </c>
      <c r="C75" s="94" t="inlineStr">
        <is>
          <t>СП Земляные работы по другим видам работ (подготовительным, сопутствующим, укрепительным)</t>
        </is>
      </c>
      <c r="D75" s="266" t="n"/>
      <c r="E75" s="267" t="n"/>
      <c r="F75" s="101" t="inlineStr">
        <is>
          <t>%</t>
        </is>
      </c>
      <c r="G75" s="107" t="n">
        <v>41</v>
      </c>
      <c r="H75" s="108" t="n"/>
      <c r="I75" s="107" t="n">
        <v>41</v>
      </c>
      <c r="J75" s="96" t="n"/>
      <c r="K75" s="96" t="n"/>
      <c r="L75" s="97" t="n">
        <v>9.289999999999999</v>
      </c>
      <c r="M75" s="96" t="n"/>
      <c r="N75" s="97" t="n">
        <v>662.34</v>
      </c>
    </row>
    <row r="76" ht="19.35" customHeight="1">
      <c r="A76" s="92" t="n"/>
      <c r="B76" s="105" t="n"/>
      <c r="C76" s="84" t="inlineStr">
        <is>
          <t>Всего по позиции</t>
        </is>
      </c>
      <c r="D76" s="266" t="n"/>
      <c r="E76" s="267" t="n"/>
      <c r="F76" s="96" t="n"/>
      <c r="G76" s="103" t="n"/>
      <c r="H76" s="103" t="n"/>
      <c r="I76" s="110" t="n"/>
      <c r="J76" s="110" t="n"/>
      <c r="K76" s="110" t="n"/>
      <c r="L76" s="112" t="n">
        <v>52.14</v>
      </c>
      <c r="M76" s="110" t="n"/>
      <c r="N76" s="90" t="n"/>
    </row>
    <row r="77" ht="55.35" customHeight="1">
      <c r="A77" s="84" t="inlineStr">
        <is>
          <t>5</t>
        </is>
      </c>
      <c r="B77" s="87" t="inlineStr">
        <is>
          <t>ФЕР01-02-099-07</t>
        </is>
      </c>
      <c r="C77" s="88" t="inlineStr">
        <is>
          <t>Валка деревьев твердых пород и лиственницы с корня, диаметр стволов: до 16 см</t>
        </is>
      </c>
      <c r="D77" s="266" t="n"/>
      <c r="E77" s="267" t="n"/>
      <c r="F77" s="89" t="inlineStr">
        <is>
          <t>100 шт</t>
        </is>
      </c>
      <c r="G77" s="90" t="n">
        <v>0.2</v>
      </c>
      <c r="H77" s="91" t="n">
        <v>1</v>
      </c>
      <c r="I77" s="273" t="n">
        <v>0.2</v>
      </c>
      <c r="J77" s="90" t="n"/>
      <c r="K77" s="90" t="n"/>
      <c r="L77" s="90" t="n"/>
      <c r="M77" s="90" t="n"/>
      <c r="N77" s="90" t="n"/>
    </row>
    <row r="78" ht="19.35" customHeight="1">
      <c r="A78" s="92" t="n"/>
      <c r="B78" s="93" t="inlineStr">
        <is>
          <t>1</t>
        </is>
      </c>
      <c r="C78" s="94" t="inlineStr">
        <is>
          <t>ОТ</t>
        </is>
      </c>
      <c r="D78" s="266" t="n"/>
      <c r="E78" s="267" t="n"/>
      <c r="F78" s="95" t="n"/>
      <c r="G78" s="95" t="n"/>
      <c r="H78" s="95" t="n"/>
      <c r="I78" s="96" t="n"/>
      <c r="J78" s="97" t="n">
        <v>59.22</v>
      </c>
      <c r="K78" s="268" t="n">
        <v>1.2</v>
      </c>
      <c r="L78" s="97" t="n">
        <v>14.21</v>
      </c>
      <c r="M78" s="97" t="n">
        <v>71.26000000000001</v>
      </c>
      <c r="N78" s="99" t="n">
        <v>1012.6</v>
      </c>
    </row>
    <row r="79" ht="19.35" customHeight="1">
      <c r="A79" s="92" t="n"/>
      <c r="B79" s="100" t="n"/>
      <c r="C79" s="94" t="inlineStr">
        <is>
          <t>ЗТ</t>
        </is>
      </c>
      <c r="D79" s="266" t="n"/>
      <c r="E79" s="267" t="n"/>
      <c r="F79" s="101" t="inlineStr">
        <is>
          <t>чел.-ч</t>
        </is>
      </c>
      <c r="G79" s="271" t="n">
        <v>6.3</v>
      </c>
      <c r="H79" s="268" t="n">
        <v>1.2</v>
      </c>
      <c r="I79" s="269" t="n">
        <v>1.512</v>
      </c>
      <c r="J79" s="96" t="n"/>
      <c r="K79" s="96" t="n"/>
      <c r="L79" s="96" t="n"/>
      <c r="M79" s="96" t="n"/>
      <c r="N79" s="96" t="n"/>
    </row>
    <row r="80" ht="19.35" customHeight="1">
      <c r="A80" s="92" t="n"/>
      <c r="B80" s="100" t="n"/>
      <c r="C80" s="94" t="inlineStr">
        <is>
          <t>Итого по расценке</t>
        </is>
      </c>
      <c r="D80" s="266" t="n"/>
      <c r="E80" s="267" t="n"/>
      <c r="F80" s="95" t="n"/>
      <c r="G80" s="103" t="n"/>
      <c r="H80" s="103" t="n"/>
      <c r="I80" s="96" t="n"/>
      <c r="J80" s="97" t="n">
        <v>59.22</v>
      </c>
      <c r="K80" s="96" t="n"/>
      <c r="L80" s="97" t="n">
        <v>14.21</v>
      </c>
      <c r="M80" s="96" t="n"/>
      <c r="N80" s="104" t="n"/>
    </row>
    <row r="81" ht="19.35" customHeight="1">
      <c r="A81" s="92" t="n"/>
      <c r="B81" s="105" t="n"/>
      <c r="C81" s="94" t="inlineStr">
        <is>
          <t>ФОТ</t>
        </is>
      </c>
      <c r="D81" s="266" t="n"/>
      <c r="E81" s="267" t="n"/>
      <c r="F81" s="95" t="n"/>
      <c r="G81" s="103" t="n"/>
      <c r="H81" s="103" t="n"/>
      <c r="I81" s="96" t="n"/>
      <c r="J81" s="96" t="n"/>
      <c r="K81" s="96" t="n"/>
      <c r="L81" s="97" t="n">
        <v>14.21</v>
      </c>
      <c r="M81" s="96" t="n"/>
      <c r="N81" s="99" t="n">
        <v>1012.6</v>
      </c>
    </row>
    <row r="82" ht="42" customHeight="1">
      <c r="A82" s="92" t="n"/>
      <c r="B82" s="106" t="inlineStr">
        <is>
          <t>Пр/812-001.4-1</t>
        </is>
      </c>
      <c r="C82" s="94" t="inlineStr">
        <is>
          <t>НР Земляные работы по другим видам работ (подготовительным, сопутствующим, укрепительным)</t>
        </is>
      </c>
      <c r="D82" s="266" t="n"/>
      <c r="E82" s="267" t="n"/>
      <c r="F82" s="101" t="inlineStr">
        <is>
          <t>%</t>
        </is>
      </c>
      <c r="G82" s="107" t="n">
        <v>89</v>
      </c>
      <c r="H82" s="108" t="n"/>
      <c r="I82" s="107" t="n">
        <v>89</v>
      </c>
      <c r="J82" s="96" t="n"/>
      <c r="K82" s="96" t="n"/>
      <c r="L82" s="97" t="n">
        <v>12.65</v>
      </c>
      <c r="M82" s="96" t="n"/>
      <c r="N82" s="145" t="n">
        <v>901.21</v>
      </c>
    </row>
    <row r="83" ht="42" customHeight="1">
      <c r="A83" s="92" t="n"/>
      <c r="B83" s="106" t="inlineStr">
        <is>
          <t>Пр/774-001.4</t>
        </is>
      </c>
      <c r="C83" s="94" t="inlineStr">
        <is>
          <t>СП Земляные работы по другим видам работ (подготовительным, сопутствующим, укрепительным)</t>
        </is>
      </c>
      <c r="D83" s="266" t="n"/>
      <c r="E83" s="267" t="n"/>
      <c r="F83" s="101" t="inlineStr">
        <is>
          <t>%</t>
        </is>
      </c>
      <c r="G83" s="107" t="n">
        <v>41</v>
      </c>
      <c r="H83" s="108" t="n"/>
      <c r="I83" s="107" t="n">
        <v>41</v>
      </c>
      <c r="J83" s="96" t="n"/>
      <c r="K83" s="96" t="n"/>
      <c r="L83" s="97" t="n">
        <v>5.83</v>
      </c>
      <c r="M83" s="96" t="n"/>
      <c r="N83" s="97" t="n">
        <v>415.17</v>
      </c>
    </row>
    <row r="84" ht="19.35" customHeight="1">
      <c r="A84" s="92" t="n"/>
      <c r="B84" s="105" t="n"/>
      <c r="C84" s="84" t="inlineStr">
        <is>
          <t>Всего по позиции</t>
        </is>
      </c>
      <c r="D84" s="266" t="n"/>
      <c r="E84" s="267" t="n"/>
      <c r="F84" s="96" t="n"/>
      <c r="G84" s="103" t="n"/>
      <c r="H84" s="103" t="n"/>
      <c r="I84" s="110" t="n"/>
      <c r="J84" s="110" t="n"/>
      <c r="K84" s="110" t="n"/>
      <c r="L84" s="112" t="n">
        <v>32.69</v>
      </c>
      <c r="M84" s="110" t="n"/>
      <c r="N84" s="90" t="n"/>
    </row>
    <row r="85" ht="55.35" customHeight="1">
      <c r="A85" s="84" t="inlineStr">
        <is>
          <t>6</t>
        </is>
      </c>
      <c r="B85" s="87" t="inlineStr">
        <is>
          <t>ФЕР01-02-099-10</t>
        </is>
      </c>
      <c r="C85" s="88" t="inlineStr">
        <is>
          <t>Валка деревьев твердых пород и лиственницы с корня, диаметр стволов: до 28 см</t>
        </is>
      </c>
      <c r="D85" s="266" t="n"/>
      <c r="E85" s="267" t="n"/>
      <c r="F85" s="89" t="inlineStr">
        <is>
          <t>100 шт</t>
        </is>
      </c>
      <c r="G85" s="90" t="n">
        <v>0.08</v>
      </c>
      <c r="H85" s="91" t="n">
        <v>1</v>
      </c>
      <c r="I85" s="112" t="n">
        <v>0.08</v>
      </c>
      <c r="J85" s="90" t="n"/>
      <c r="K85" s="90" t="n"/>
      <c r="L85" s="90" t="n"/>
      <c r="M85" s="90" t="n"/>
      <c r="N85" s="90" t="n"/>
    </row>
    <row r="86" ht="19.35" customHeight="1">
      <c r="A86" s="92" t="n"/>
      <c r="B86" s="93" t="inlineStr">
        <is>
          <t>1</t>
        </is>
      </c>
      <c r="C86" s="94" t="inlineStr">
        <is>
          <t>ОТ</t>
        </is>
      </c>
      <c r="D86" s="266" t="n"/>
      <c r="E86" s="267" t="n"/>
      <c r="F86" s="95" t="n"/>
      <c r="G86" s="95" t="n"/>
      <c r="H86" s="95" t="n"/>
      <c r="I86" s="96" t="n"/>
      <c r="J86" s="97" t="n">
        <v>115.62</v>
      </c>
      <c r="K86" s="268" t="n">
        <v>1.2</v>
      </c>
      <c r="L86" s="97" t="n">
        <v>11.1</v>
      </c>
      <c r="M86" s="97" t="n">
        <v>71.26000000000001</v>
      </c>
      <c r="N86" s="97" t="n">
        <v>790.99</v>
      </c>
    </row>
    <row r="87" ht="19.35" customHeight="1">
      <c r="A87" s="92" t="n"/>
      <c r="B87" s="100" t="n"/>
      <c r="C87" s="94" t="inlineStr">
        <is>
          <t>ЗТ</t>
        </is>
      </c>
      <c r="D87" s="266" t="n"/>
      <c r="E87" s="267" t="n"/>
      <c r="F87" s="101" t="inlineStr">
        <is>
          <t>чел.-ч</t>
        </is>
      </c>
      <c r="G87" s="271" t="n">
        <v>12.3</v>
      </c>
      <c r="H87" s="268" t="n">
        <v>1.2</v>
      </c>
      <c r="I87" s="272" t="n">
        <v>1.1808</v>
      </c>
      <c r="J87" s="96" t="n"/>
      <c r="K87" s="96" t="n"/>
      <c r="L87" s="96" t="n"/>
      <c r="M87" s="96" t="n"/>
      <c r="N87" s="96" t="n"/>
    </row>
    <row r="88" ht="19.35" customHeight="1">
      <c r="A88" s="92" t="n"/>
      <c r="B88" s="100" t="n"/>
      <c r="C88" s="94" t="inlineStr">
        <is>
          <t>Итого по расценке</t>
        </is>
      </c>
      <c r="D88" s="266" t="n"/>
      <c r="E88" s="267" t="n"/>
      <c r="F88" s="95" t="n"/>
      <c r="G88" s="103" t="n"/>
      <c r="H88" s="103" t="n"/>
      <c r="I88" s="96" t="n"/>
      <c r="J88" s="97" t="n">
        <v>115.62</v>
      </c>
      <c r="K88" s="96" t="n"/>
      <c r="L88" s="97" t="n">
        <v>11.1</v>
      </c>
      <c r="M88" s="96" t="n"/>
      <c r="N88" s="104" t="n"/>
    </row>
    <row r="89" ht="19.35" customHeight="1">
      <c r="A89" s="92" t="n"/>
      <c r="B89" s="105" t="n"/>
      <c r="C89" s="94" t="inlineStr">
        <is>
          <t>ФОТ</t>
        </is>
      </c>
      <c r="D89" s="266" t="n"/>
      <c r="E89" s="267" t="n"/>
      <c r="F89" s="95" t="n"/>
      <c r="G89" s="103" t="n"/>
      <c r="H89" s="103" t="n"/>
      <c r="I89" s="96" t="n"/>
      <c r="J89" s="96" t="n"/>
      <c r="K89" s="96" t="n"/>
      <c r="L89" s="97" t="n">
        <v>11.1</v>
      </c>
      <c r="M89" s="96" t="n"/>
      <c r="N89" s="97" t="n">
        <v>790.99</v>
      </c>
    </row>
    <row r="90" ht="42" customHeight="1">
      <c r="A90" s="92" t="n"/>
      <c r="B90" s="106" t="inlineStr">
        <is>
          <t>Пр/812-001.4-1</t>
        </is>
      </c>
      <c r="C90" s="94" t="inlineStr">
        <is>
          <t>НР Земляные работы по другим видам работ (подготовительным, сопутствующим, укрепительным)</t>
        </is>
      </c>
      <c r="D90" s="266" t="n"/>
      <c r="E90" s="267" t="n"/>
      <c r="F90" s="101" t="inlineStr">
        <is>
          <t>%</t>
        </is>
      </c>
      <c r="G90" s="107" t="n">
        <v>89</v>
      </c>
      <c r="H90" s="108" t="n"/>
      <c r="I90" s="107" t="n">
        <v>89</v>
      </c>
      <c r="J90" s="96" t="n"/>
      <c r="K90" s="96" t="n"/>
      <c r="L90" s="97" t="n">
        <v>9.880000000000001</v>
      </c>
      <c r="M90" s="96" t="n"/>
      <c r="N90" s="145" t="n">
        <v>703.98</v>
      </c>
    </row>
    <row r="91" ht="42" customHeight="1">
      <c r="A91" s="92" t="n"/>
      <c r="B91" s="106" t="inlineStr">
        <is>
          <t>Пр/774-001.4</t>
        </is>
      </c>
      <c r="C91" s="94" t="inlineStr">
        <is>
          <t>СП Земляные работы по другим видам работ (подготовительным, сопутствующим, укрепительным)</t>
        </is>
      </c>
      <c r="D91" s="266" t="n"/>
      <c r="E91" s="267" t="n"/>
      <c r="F91" s="101" t="inlineStr">
        <is>
          <t>%</t>
        </is>
      </c>
      <c r="G91" s="107" t="n">
        <v>41</v>
      </c>
      <c r="H91" s="108" t="n"/>
      <c r="I91" s="107" t="n">
        <v>41</v>
      </c>
      <c r="J91" s="96" t="n"/>
      <c r="K91" s="96" t="n"/>
      <c r="L91" s="97" t="n">
        <v>4.55</v>
      </c>
      <c r="M91" s="96" t="n"/>
      <c r="N91" s="97" t="n">
        <v>324.31</v>
      </c>
    </row>
    <row r="92" ht="19.35" customHeight="1">
      <c r="A92" s="92" t="n"/>
      <c r="B92" s="105" t="n"/>
      <c r="C92" s="84" t="inlineStr">
        <is>
          <t>Всего по позиции</t>
        </is>
      </c>
      <c r="D92" s="266" t="n"/>
      <c r="E92" s="267" t="n"/>
      <c r="F92" s="96" t="n"/>
      <c r="G92" s="103" t="n"/>
      <c r="H92" s="103" t="n"/>
      <c r="I92" s="110" t="n"/>
      <c r="J92" s="110" t="n"/>
      <c r="K92" s="110" t="n"/>
      <c r="L92" s="112" t="n">
        <v>25.53</v>
      </c>
      <c r="M92" s="110" t="n"/>
      <c r="N92" s="90" t="n"/>
    </row>
    <row r="93" ht="55.35" customHeight="1">
      <c r="A93" s="84" t="inlineStr">
        <is>
          <t>7</t>
        </is>
      </c>
      <c r="B93" s="87" t="inlineStr">
        <is>
          <t>ФЕР01-02-099-11</t>
        </is>
      </c>
      <c r="C93" s="88" t="inlineStr">
        <is>
          <t>Валка деревьев твердых пород и лиственницы с корня, диаметр стволов: до 32 см</t>
        </is>
      </c>
      <c r="D93" s="266" t="n"/>
      <c r="E93" s="267" t="n"/>
      <c r="F93" s="89" t="inlineStr">
        <is>
          <t>100 шт</t>
        </is>
      </c>
      <c r="G93" s="90" t="n">
        <v>0.03</v>
      </c>
      <c r="H93" s="91" t="n">
        <v>1</v>
      </c>
      <c r="I93" s="112" t="n">
        <v>0.03</v>
      </c>
      <c r="J93" s="90" t="n"/>
      <c r="K93" s="90" t="n"/>
      <c r="L93" s="90" t="n"/>
      <c r="M93" s="90" t="n"/>
      <c r="N93" s="90" t="n"/>
    </row>
    <row r="94" ht="19.35" customHeight="1">
      <c r="A94" s="92" t="n"/>
      <c r="B94" s="93" t="inlineStr">
        <is>
          <t>1</t>
        </is>
      </c>
      <c r="C94" s="94" t="inlineStr">
        <is>
          <t>ОТ</t>
        </is>
      </c>
      <c r="D94" s="266" t="n"/>
      <c r="E94" s="267" t="n"/>
      <c r="F94" s="95" t="n"/>
      <c r="G94" s="95" t="n"/>
      <c r="H94" s="95" t="n"/>
      <c r="I94" s="96" t="n"/>
      <c r="J94" s="97" t="n">
        <v>154.16</v>
      </c>
      <c r="K94" s="268" t="n">
        <v>1.2</v>
      </c>
      <c r="L94" s="97" t="n">
        <v>5.55</v>
      </c>
      <c r="M94" s="97" t="n">
        <v>71.26000000000001</v>
      </c>
      <c r="N94" s="97" t="n">
        <v>395.49</v>
      </c>
    </row>
    <row r="95" ht="19.35" customHeight="1">
      <c r="A95" s="92" t="n"/>
      <c r="B95" s="100" t="n"/>
      <c r="C95" s="94" t="inlineStr">
        <is>
          <t>ЗТ</t>
        </is>
      </c>
      <c r="D95" s="266" t="n"/>
      <c r="E95" s="267" t="n"/>
      <c r="F95" s="101" t="inlineStr">
        <is>
          <t>чел.-ч</t>
        </is>
      </c>
      <c r="G95" s="271" t="n">
        <v>16.4</v>
      </c>
      <c r="H95" s="268" t="n">
        <v>1.2</v>
      </c>
      <c r="I95" s="272" t="n">
        <v>0.5904</v>
      </c>
      <c r="J95" s="96" t="n"/>
      <c r="K95" s="96" t="n"/>
      <c r="L95" s="96" t="n"/>
      <c r="M95" s="96" t="n"/>
      <c r="N95" s="96" t="n"/>
    </row>
    <row r="96" ht="19.35" customHeight="1">
      <c r="A96" s="92" t="n"/>
      <c r="B96" s="100" t="n"/>
      <c r="C96" s="94" t="inlineStr">
        <is>
          <t>Итого по расценке</t>
        </is>
      </c>
      <c r="D96" s="266" t="n"/>
      <c r="E96" s="267" t="n"/>
      <c r="F96" s="95" t="n"/>
      <c r="G96" s="103" t="n"/>
      <c r="H96" s="103" t="n"/>
      <c r="I96" s="96" t="n"/>
      <c r="J96" s="97" t="n">
        <v>154.16</v>
      </c>
      <c r="K96" s="96" t="n"/>
      <c r="L96" s="97" t="n">
        <v>5.55</v>
      </c>
      <c r="M96" s="96" t="n"/>
      <c r="N96" s="104" t="n"/>
    </row>
    <row r="97" ht="19.35" customHeight="1">
      <c r="A97" s="92" t="n"/>
      <c r="B97" s="105" t="n"/>
      <c r="C97" s="94" t="inlineStr">
        <is>
          <t>ФОТ</t>
        </is>
      </c>
      <c r="D97" s="266" t="n"/>
      <c r="E97" s="267" t="n"/>
      <c r="F97" s="95" t="n"/>
      <c r="G97" s="103" t="n"/>
      <c r="H97" s="103" t="n"/>
      <c r="I97" s="96" t="n"/>
      <c r="J97" s="96" t="n"/>
      <c r="K97" s="96" t="n"/>
      <c r="L97" s="97" t="n">
        <v>5.55</v>
      </c>
      <c r="M97" s="96" t="n"/>
      <c r="N97" s="97" t="n">
        <v>395.49</v>
      </c>
    </row>
    <row r="98" ht="42" customHeight="1">
      <c r="A98" s="92" t="n"/>
      <c r="B98" s="106" t="inlineStr">
        <is>
          <t>Пр/812-001.4-1</t>
        </is>
      </c>
      <c r="C98" s="94" t="inlineStr">
        <is>
          <t>НР Земляные работы по другим видам работ (подготовительным, сопутствующим, укрепительным)</t>
        </is>
      </c>
      <c r="D98" s="266" t="n"/>
      <c r="E98" s="267" t="n"/>
      <c r="F98" s="101" t="inlineStr">
        <is>
          <t>%</t>
        </is>
      </c>
      <c r="G98" s="107" t="n">
        <v>89</v>
      </c>
      <c r="H98" s="108" t="n"/>
      <c r="I98" s="107" t="n">
        <v>89</v>
      </c>
      <c r="J98" s="96" t="n"/>
      <c r="K98" s="96" t="n"/>
      <c r="L98" s="97" t="n">
        <v>4.94</v>
      </c>
      <c r="M98" s="96" t="n"/>
      <c r="N98" s="145" t="n">
        <v>351.99</v>
      </c>
    </row>
    <row r="99" ht="42" customHeight="1">
      <c r="A99" s="92" t="n"/>
      <c r="B99" s="106" t="inlineStr">
        <is>
          <t>Пр/774-001.4</t>
        </is>
      </c>
      <c r="C99" s="94" t="inlineStr">
        <is>
          <t>СП Земляные работы по другим видам работ (подготовительным, сопутствующим, укрепительным)</t>
        </is>
      </c>
      <c r="D99" s="266" t="n"/>
      <c r="E99" s="267" t="n"/>
      <c r="F99" s="101" t="inlineStr">
        <is>
          <t>%</t>
        </is>
      </c>
      <c r="G99" s="107" t="n">
        <v>41</v>
      </c>
      <c r="H99" s="108" t="n"/>
      <c r="I99" s="107" t="n">
        <v>41</v>
      </c>
      <c r="J99" s="96" t="n"/>
      <c r="K99" s="96" t="n"/>
      <c r="L99" s="97" t="n">
        <v>2.28</v>
      </c>
      <c r="M99" s="96" t="n"/>
      <c r="N99" s="97" t="n">
        <v>162.15</v>
      </c>
    </row>
    <row r="100" ht="19.35" customHeight="1">
      <c r="A100" s="92" t="n"/>
      <c r="B100" s="105" t="n"/>
      <c r="C100" s="84" t="inlineStr">
        <is>
          <t>Всего по позиции</t>
        </is>
      </c>
      <c r="D100" s="266" t="n"/>
      <c r="E100" s="267" t="n"/>
      <c r="F100" s="96" t="n"/>
      <c r="G100" s="103" t="n"/>
      <c r="H100" s="103" t="n"/>
      <c r="I100" s="110" t="n"/>
      <c r="J100" s="110" t="n"/>
      <c r="K100" s="110" t="n"/>
      <c r="L100" s="112" t="n">
        <v>12.77</v>
      </c>
      <c r="M100" s="110" t="n"/>
      <c r="N100" s="90" t="n"/>
    </row>
    <row r="101" ht="68.65000000000001" customHeight="1">
      <c r="A101" s="84" t="inlineStr">
        <is>
          <t>8</t>
        </is>
      </c>
      <c r="B101" s="87" t="inlineStr">
        <is>
          <t>ФЕР01-02-100-01</t>
        </is>
      </c>
      <c r="C101" s="88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6" t="n"/>
      <c r="E101" s="267" t="n"/>
      <c r="F101" s="89" t="inlineStr">
        <is>
          <t>100 шт</t>
        </is>
      </c>
      <c r="G101" s="90" t="n">
        <v>1.21</v>
      </c>
      <c r="H101" s="91" t="n">
        <v>1</v>
      </c>
      <c r="I101" s="112" t="n">
        <v>1.21</v>
      </c>
      <c r="J101" s="90" t="n"/>
      <c r="K101" s="90" t="n"/>
      <c r="L101" s="90" t="n"/>
      <c r="M101" s="90" t="n"/>
      <c r="N101" s="90" t="n"/>
    </row>
    <row r="102" ht="19.35" customHeight="1">
      <c r="A102" s="92" t="n"/>
      <c r="B102" s="93" t="inlineStr">
        <is>
          <t>1</t>
        </is>
      </c>
      <c r="C102" s="94" t="inlineStr">
        <is>
          <t>ОТ</t>
        </is>
      </c>
      <c r="D102" s="266" t="n"/>
      <c r="E102" s="267" t="n"/>
      <c r="F102" s="95" t="n"/>
      <c r="G102" s="95" t="n"/>
      <c r="H102" s="95" t="n"/>
      <c r="I102" s="96" t="n"/>
      <c r="J102" s="97" t="n">
        <v>115.44</v>
      </c>
      <c r="K102" s="268" t="n">
        <v>1.2</v>
      </c>
      <c r="L102" s="97" t="n">
        <v>167.62</v>
      </c>
      <c r="M102" s="97" t="n">
        <v>71.26000000000001</v>
      </c>
      <c r="N102" s="99" t="n">
        <v>11944.6</v>
      </c>
    </row>
    <row r="103" ht="19.35" customHeight="1">
      <c r="A103" s="92" t="n"/>
      <c r="B103" s="93" t="inlineStr">
        <is>
          <t>2</t>
        </is>
      </c>
      <c r="C103" s="94" t="inlineStr">
        <is>
          <t>ЭМ</t>
        </is>
      </c>
      <c r="D103" s="266" t="n"/>
      <c r="E103" s="267" t="n"/>
      <c r="F103" s="95" t="n"/>
      <c r="G103" s="95" t="n"/>
      <c r="H103" s="95" t="n"/>
      <c r="I103" s="96" t="n"/>
      <c r="J103" s="97" t="n">
        <v>655.4299999999999</v>
      </c>
      <c r="K103" s="268" t="n">
        <v>1.2</v>
      </c>
      <c r="L103" s="97" t="n">
        <v>951.6799999999999</v>
      </c>
      <c r="M103" s="96" t="n"/>
      <c r="N103" s="96" t="n"/>
    </row>
    <row r="104" ht="19.35" customHeight="1">
      <c r="A104" s="92" t="n"/>
      <c r="B104" s="93" t="inlineStr">
        <is>
          <t>3</t>
        </is>
      </c>
      <c r="C104" s="94" t="inlineStr">
        <is>
          <t>в т.ч. ОТм</t>
        </is>
      </c>
      <c r="D104" s="266" t="n"/>
      <c r="E104" s="267" t="n"/>
      <c r="F104" s="95" t="n"/>
      <c r="G104" s="95" t="n"/>
      <c r="H104" s="95" t="n"/>
      <c r="I104" s="96" t="n"/>
      <c r="J104" s="97" t="n">
        <v>114.62</v>
      </c>
      <c r="K104" s="268" t="n">
        <v>1.2</v>
      </c>
      <c r="L104" s="97" t="n">
        <v>166.43</v>
      </c>
      <c r="M104" s="97" t="n">
        <v>71.26000000000001</v>
      </c>
      <c r="N104" s="99" t="n">
        <v>11859.8</v>
      </c>
    </row>
    <row r="105" ht="19.35" customHeight="1">
      <c r="A105" s="92" t="n"/>
      <c r="B105" s="100" t="n"/>
      <c r="C105" s="94" t="inlineStr">
        <is>
          <t>ЗТ</t>
        </is>
      </c>
      <c r="D105" s="266" t="n"/>
      <c r="E105" s="267" t="n"/>
      <c r="F105" s="101" t="inlineStr">
        <is>
          <t>чел.-ч</t>
        </is>
      </c>
      <c r="G105" s="271" t="n">
        <v>14.8</v>
      </c>
      <c r="H105" s="268" t="n">
        <v>1.2</v>
      </c>
      <c r="I105" s="272" t="n">
        <v>21.4896</v>
      </c>
      <c r="J105" s="96" t="n"/>
      <c r="K105" s="96" t="n"/>
      <c r="L105" s="96" t="n"/>
      <c r="M105" s="96" t="n"/>
      <c r="N105" s="96" t="n"/>
    </row>
    <row r="106" ht="19.35" customHeight="1">
      <c r="A106" s="92" t="n"/>
      <c r="B106" s="100" t="n"/>
      <c r="C106" s="94" t="inlineStr">
        <is>
          <t>ЗТм</t>
        </is>
      </c>
      <c r="D106" s="266" t="n"/>
      <c r="E106" s="267" t="n"/>
      <c r="F106" s="101" t="inlineStr">
        <is>
          <t>чел.-ч</t>
        </is>
      </c>
      <c r="G106" s="97" t="n">
        <v>8.49</v>
      </c>
      <c r="H106" s="268" t="n">
        <v>1.2</v>
      </c>
      <c r="I106" s="270" t="n">
        <v>12.32748</v>
      </c>
      <c r="J106" s="96" t="n"/>
      <c r="K106" s="96" t="n"/>
      <c r="L106" s="96" t="n"/>
      <c r="M106" s="96" t="n"/>
      <c r="N106" s="96" t="n"/>
    </row>
    <row r="107" ht="19.35" customHeight="1">
      <c r="A107" s="92" t="n"/>
      <c r="B107" s="100" t="n"/>
      <c r="C107" s="94" t="inlineStr">
        <is>
          <t>Итого по расценке</t>
        </is>
      </c>
      <c r="D107" s="266" t="n"/>
      <c r="E107" s="267" t="n"/>
      <c r="F107" s="95" t="n"/>
      <c r="G107" s="103" t="n"/>
      <c r="H107" s="103" t="n"/>
      <c r="I107" s="96" t="n"/>
      <c r="J107" s="97" t="n">
        <v>770.87</v>
      </c>
      <c r="K107" s="96" t="n"/>
      <c r="L107" s="99" t="n">
        <v>1119.3</v>
      </c>
      <c r="M107" s="96" t="n"/>
      <c r="N107" s="104" t="n"/>
    </row>
    <row r="108" ht="19.35" customHeight="1">
      <c r="A108" s="92" t="n"/>
      <c r="B108" s="105" t="n"/>
      <c r="C108" s="94" t="inlineStr">
        <is>
          <t>ФОТ</t>
        </is>
      </c>
      <c r="D108" s="266" t="n"/>
      <c r="E108" s="267" t="n"/>
      <c r="F108" s="95" t="n"/>
      <c r="G108" s="103" t="n"/>
      <c r="H108" s="103" t="n"/>
      <c r="I108" s="96" t="n"/>
      <c r="J108" s="96" t="n"/>
      <c r="K108" s="96" t="n"/>
      <c r="L108" s="97" t="n">
        <v>334.05</v>
      </c>
      <c r="M108" s="96" t="n"/>
      <c r="N108" s="99" t="n">
        <v>23804.4</v>
      </c>
    </row>
    <row r="109" ht="42" customHeight="1">
      <c r="A109" s="92" t="n"/>
      <c r="B109" s="106" t="inlineStr">
        <is>
          <t>Пр/812-001.4-1</t>
        </is>
      </c>
      <c r="C109" s="94" t="inlineStr">
        <is>
          <t>НР Земляные работы по другим видам работ (подготовительным, сопутствующим, укрепительным)</t>
        </is>
      </c>
      <c r="D109" s="266" t="n"/>
      <c r="E109" s="267" t="n"/>
      <c r="F109" s="101" t="inlineStr">
        <is>
          <t>%</t>
        </is>
      </c>
      <c r="G109" s="107" t="n">
        <v>89</v>
      </c>
      <c r="H109" s="108" t="n"/>
      <c r="I109" s="107" t="n">
        <v>89</v>
      </c>
      <c r="J109" s="96" t="n"/>
      <c r="K109" s="96" t="n"/>
      <c r="L109" s="97" t="n">
        <v>297.3</v>
      </c>
      <c r="M109" s="96" t="n"/>
      <c r="N109" s="109" t="n">
        <v>21185.92</v>
      </c>
    </row>
    <row r="110" ht="42" customHeight="1">
      <c r="A110" s="92" t="n"/>
      <c r="B110" s="106" t="inlineStr">
        <is>
          <t>Пр/774-001.4</t>
        </is>
      </c>
      <c r="C110" s="94" t="inlineStr">
        <is>
          <t>СП Земляные работы по другим видам работ (подготовительным, сопутствующим, укрепительным)</t>
        </is>
      </c>
      <c r="D110" s="266" t="n"/>
      <c r="E110" s="267" t="n"/>
      <c r="F110" s="101" t="inlineStr">
        <is>
          <t>%</t>
        </is>
      </c>
      <c r="G110" s="107" t="n">
        <v>41</v>
      </c>
      <c r="H110" s="108" t="n"/>
      <c r="I110" s="107" t="n">
        <v>41</v>
      </c>
      <c r="J110" s="96" t="n"/>
      <c r="K110" s="96" t="n"/>
      <c r="L110" s="97" t="n">
        <v>136.96</v>
      </c>
      <c r="M110" s="96" t="n"/>
      <c r="N110" s="99" t="n">
        <v>9759.799999999999</v>
      </c>
    </row>
    <row r="111" ht="19.35" customHeight="1">
      <c r="A111" s="92" t="n"/>
      <c r="B111" s="105" t="n"/>
      <c r="C111" s="84" t="inlineStr">
        <is>
          <t>Всего по позиции</t>
        </is>
      </c>
      <c r="D111" s="266" t="n"/>
      <c r="E111" s="267" t="n"/>
      <c r="F111" s="96" t="n"/>
      <c r="G111" s="103" t="n"/>
      <c r="H111" s="103" t="n"/>
      <c r="I111" s="110" t="n"/>
      <c r="J111" s="110" t="n"/>
      <c r="K111" s="110" t="n"/>
      <c r="L111" s="111" t="n">
        <v>1553.56</v>
      </c>
      <c r="M111" s="110" t="n"/>
      <c r="N111" s="90" t="n"/>
    </row>
    <row r="112" ht="55.35" customHeight="1">
      <c r="A112" s="84" t="inlineStr">
        <is>
          <t>9</t>
        </is>
      </c>
      <c r="B112" s="87" t="inlineStr">
        <is>
          <t>ФЕР01-02-100-07</t>
        </is>
      </c>
      <c r="C112" s="88" t="inlineStr">
        <is>
          <t>При трелевке на каждые последующие 100 м добавлять: к расценке 01-02-100-01</t>
        </is>
      </c>
      <c r="D112" s="266" t="n"/>
      <c r="E112" s="267" t="n"/>
      <c r="F112" s="89" t="inlineStr">
        <is>
          <t>100 шт</t>
        </is>
      </c>
      <c r="G112" s="90" t="n">
        <v>1.21</v>
      </c>
      <c r="H112" s="91" t="n">
        <v>1</v>
      </c>
      <c r="I112" s="112" t="n">
        <v>1.21</v>
      </c>
      <c r="J112" s="90" t="n"/>
      <c r="K112" s="90" t="n"/>
      <c r="L112" s="90" t="n"/>
      <c r="M112" s="90" t="n"/>
      <c r="N112" s="90" t="n"/>
    </row>
    <row r="113" ht="19.35" customHeight="1">
      <c r="A113" s="92" t="n"/>
      <c r="B113" s="93" t="inlineStr">
        <is>
          <t>1</t>
        </is>
      </c>
      <c r="C113" s="94" t="inlineStr">
        <is>
          <t>ОТ</t>
        </is>
      </c>
      <c r="D113" s="266" t="n"/>
      <c r="E113" s="267" t="n"/>
      <c r="F113" s="95" t="n"/>
      <c r="G113" s="95" t="n"/>
      <c r="H113" s="95" t="n"/>
      <c r="I113" s="96" t="n"/>
      <c r="J113" s="97" t="n">
        <v>28.94</v>
      </c>
      <c r="K113" s="268" t="n">
        <v>1.2</v>
      </c>
      <c r="L113" s="97" t="n">
        <v>42.02</v>
      </c>
      <c r="M113" s="97" t="n">
        <v>71.26000000000001</v>
      </c>
      <c r="N113" s="99" t="n">
        <v>2994.35</v>
      </c>
    </row>
    <row r="114" ht="19.35" customHeight="1">
      <c r="A114" s="92" t="n"/>
      <c r="B114" s="93" t="inlineStr">
        <is>
          <t>2</t>
        </is>
      </c>
      <c r="C114" s="94" t="inlineStr">
        <is>
          <t>ЭМ</t>
        </is>
      </c>
      <c r="D114" s="266" t="n"/>
      <c r="E114" s="267" t="n"/>
      <c r="F114" s="95" t="n"/>
      <c r="G114" s="95" t="n"/>
      <c r="H114" s="95" t="n"/>
      <c r="I114" s="96" t="n"/>
      <c r="J114" s="97" t="n">
        <v>163.66</v>
      </c>
      <c r="K114" s="268" t="n">
        <v>1.2</v>
      </c>
      <c r="L114" s="97" t="n">
        <v>237.63</v>
      </c>
      <c r="M114" s="96" t="n"/>
      <c r="N114" s="96" t="n"/>
    </row>
    <row r="115" ht="19.35" customHeight="1">
      <c r="A115" s="92" t="n"/>
      <c r="B115" s="93" t="inlineStr">
        <is>
          <t>3</t>
        </is>
      </c>
      <c r="C115" s="94" t="inlineStr">
        <is>
          <t>в т.ч. ОТм</t>
        </is>
      </c>
      <c r="D115" s="266" t="n"/>
      <c r="E115" s="267" t="n"/>
      <c r="F115" s="95" t="n"/>
      <c r="G115" s="95" t="n"/>
      <c r="H115" s="95" t="n"/>
      <c r="I115" s="96" t="n"/>
      <c r="J115" s="97" t="n">
        <v>28.62</v>
      </c>
      <c r="K115" s="268" t="n">
        <v>1.2</v>
      </c>
      <c r="L115" s="97" t="n">
        <v>41.56</v>
      </c>
      <c r="M115" s="97" t="n">
        <v>71.26000000000001</v>
      </c>
      <c r="N115" s="99" t="n">
        <v>2961.57</v>
      </c>
    </row>
    <row r="116" ht="19.35" customHeight="1">
      <c r="A116" s="92" t="n"/>
      <c r="B116" s="100" t="n"/>
      <c r="C116" s="94" t="inlineStr">
        <is>
          <t>ЗТ</t>
        </is>
      </c>
      <c r="D116" s="266" t="n"/>
      <c r="E116" s="267" t="n"/>
      <c r="F116" s="101" t="inlineStr">
        <is>
          <t>чел.-ч</t>
        </is>
      </c>
      <c r="G116" s="97" t="n">
        <v>3.71</v>
      </c>
      <c r="H116" s="268" t="n">
        <v>1.2</v>
      </c>
      <c r="I116" s="270" t="n">
        <v>5.38692</v>
      </c>
      <c r="J116" s="96" t="n"/>
      <c r="K116" s="96" t="n"/>
      <c r="L116" s="96" t="n"/>
      <c r="M116" s="96" t="n"/>
      <c r="N116" s="96" t="n"/>
    </row>
    <row r="117" ht="19.35" customHeight="1">
      <c r="A117" s="92" t="n"/>
      <c r="B117" s="100" t="n"/>
      <c r="C117" s="94" t="inlineStr">
        <is>
          <t>ЗТм</t>
        </is>
      </c>
      <c r="D117" s="266" t="n"/>
      <c r="E117" s="267" t="n"/>
      <c r="F117" s="101" t="inlineStr">
        <is>
          <t>чел.-ч</t>
        </is>
      </c>
      <c r="G117" s="97" t="n">
        <v>2.12</v>
      </c>
      <c r="H117" s="268" t="n">
        <v>1.2</v>
      </c>
      <c r="I117" s="270" t="n">
        <v>3.07824</v>
      </c>
      <c r="J117" s="96" t="n"/>
      <c r="K117" s="96" t="n"/>
      <c r="L117" s="96" t="n"/>
      <c r="M117" s="96" t="n"/>
      <c r="N117" s="96" t="n"/>
    </row>
    <row r="118" ht="19.35" customHeight="1">
      <c r="A118" s="92" t="n"/>
      <c r="B118" s="100" t="n"/>
      <c r="C118" s="94" t="inlineStr">
        <is>
          <t>Итого по расценке</t>
        </is>
      </c>
      <c r="D118" s="266" t="n"/>
      <c r="E118" s="267" t="n"/>
      <c r="F118" s="95" t="n"/>
      <c r="G118" s="103" t="n"/>
      <c r="H118" s="103" t="n"/>
      <c r="I118" s="96" t="n"/>
      <c r="J118" s="97" t="n">
        <v>192.6</v>
      </c>
      <c r="K118" s="96" t="n"/>
      <c r="L118" s="97" t="n">
        <v>279.65</v>
      </c>
      <c r="M118" s="96" t="n"/>
      <c r="N118" s="104" t="n"/>
    </row>
    <row r="119" ht="19.35" customHeight="1">
      <c r="A119" s="92" t="n"/>
      <c r="B119" s="105" t="n"/>
      <c r="C119" s="94" t="inlineStr">
        <is>
          <t>ФОТ</t>
        </is>
      </c>
      <c r="D119" s="266" t="n"/>
      <c r="E119" s="267" t="n"/>
      <c r="F119" s="95" t="n"/>
      <c r="G119" s="103" t="n"/>
      <c r="H119" s="103" t="n"/>
      <c r="I119" s="96" t="n"/>
      <c r="J119" s="96" t="n"/>
      <c r="K119" s="96" t="n"/>
      <c r="L119" s="97" t="n">
        <v>83.58</v>
      </c>
      <c r="M119" s="96" t="n"/>
      <c r="N119" s="99" t="n">
        <v>5955.92</v>
      </c>
    </row>
    <row r="120" ht="42" customHeight="1">
      <c r="A120" s="92" t="n"/>
      <c r="B120" s="106" t="inlineStr">
        <is>
          <t>Пр/812-001.4-1</t>
        </is>
      </c>
      <c r="C120" s="94" t="inlineStr">
        <is>
          <t>НР Земляные работы по другим видам работ (подготовительным, сопутствующим, укрепительным)</t>
        </is>
      </c>
      <c r="D120" s="266" t="n"/>
      <c r="E120" s="267" t="n"/>
      <c r="F120" s="101" t="inlineStr">
        <is>
          <t>%</t>
        </is>
      </c>
      <c r="G120" s="107" t="n">
        <v>89</v>
      </c>
      <c r="H120" s="108" t="n"/>
      <c r="I120" s="107" t="n">
        <v>89</v>
      </c>
      <c r="J120" s="96" t="n"/>
      <c r="K120" s="96" t="n"/>
      <c r="L120" s="97" t="n">
        <v>74.39</v>
      </c>
      <c r="M120" s="96" t="n"/>
      <c r="N120" s="109" t="n">
        <v>5300.77</v>
      </c>
    </row>
    <row r="121" ht="42" customHeight="1">
      <c r="A121" s="92" t="n"/>
      <c r="B121" s="106" t="inlineStr">
        <is>
          <t>Пр/774-001.4</t>
        </is>
      </c>
      <c r="C121" s="94" t="inlineStr">
        <is>
          <t>СП Земляные работы по другим видам работ (подготовительным, сопутствующим, укрепительным)</t>
        </is>
      </c>
      <c r="D121" s="266" t="n"/>
      <c r="E121" s="267" t="n"/>
      <c r="F121" s="101" t="inlineStr">
        <is>
          <t>%</t>
        </is>
      </c>
      <c r="G121" s="107" t="n">
        <v>41</v>
      </c>
      <c r="H121" s="108" t="n"/>
      <c r="I121" s="107" t="n">
        <v>41</v>
      </c>
      <c r="J121" s="96" t="n"/>
      <c r="K121" s="96" t="n"/>
      <c r="L121" s="97" t="n">
        <v>34.27</v>
      </c>
      <c r="M121" s="96" t="n"/>
      <c r="N121" s="99" t="n">
        <v>2441.93</v>
      </c>
    </row>
    <row r="122" ht="19.35" customHeight="1">
      <c r="A122" s="92" t="n"/>
      <c r="B122" s="105" t="n"/>
      <c r="C122" s="84" t="inlineStr">
        <is>
          <t>Всего по позиции</t>
        </is>
      </c>
      <c r="D122" s="266" t="n"/>
      <c r="E122" s="267" t="n"/>
      <c r="F122" s="96" t="n"/>
      <c r="G122" s="103" t="n"/>
      <c r="H122" s="103" t="n"/>
      <c r="I122" s="110" t="n"/>
      <c r="J122" s="110" t="n"/>
      <c r="K122" s="110" t="n"/>
      <c r="L122" s="112" t="n">
        <v>388.31</v>
      </c>
      <c r="M122" s="110" t="n"/>
      <c r="N122" s="90" t="n"/>
    </row>
    <row r="123" ht="68.65000000000001" customHeight="1">
      <c r="A123" s="84" t="inlineStr">
        <is>
          <t>10</t>
        </is>
      </c>
      <c r="B123" s="87" t="inlineStr">
        <is>
          <t>ФЕР01-02-100-02</t>
        </is>
      </c>
      <c r="C123" s="88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6" t="n"/>
      <c r="E123" s="267" t="n"/>
      <c r="F123" s="89" t="inlineStr">
        <is>
          <t>100 шт</t>
        </is>
      </c>
      <c r="G123" s="90" t="n">
        <v>0.45</v>
      </c>
      <c r="H123" s="91" t="n">
        <v>1</v>
      </c>
      <c r="I123" s="112" t="n">
        <v>0.45</v>
      </c>
      <c r="J123" s="90" t="n"/>
      <c r="K123" s="90" t="n"/>
      <c r="L123" s="90" t="n"/>
      <c r="M123" s="90" t="n"/>
      <c r="N123" s="90" t="n"/>
    </row>
    <row r="124" ht="19.35" customHeight="1">
      <c r="A124" s="92" t="n"/>
      <c r="B124" s="93" t="inlineStr">
        <is>
          <t>1</t>
        </is>
      </c>
      <c r="C124" s="94" t="inlineStr">
        <is>
          <t>ОТ</t>
        </is>
      </c>
      <c r="D124" s="266" t="n"/>
      <c r="E124" s="267" t="n"/>
      <c r="F124" s="95" t="n"/>
      <c r="G124" s="95" t="n"/>
      <c r="H124" s="95" t="n"/>
      <c r="I124" s="96" t="n"/>
      <c r="J124" s="97" t="n">
        <v>201.24</v>
      </c>
      <c r="K124" s="268" t="n">
        <v>1.2</v>
      </c>
      <c r="L124" s="97" t="n">
        <v>108.67</v>
      </c>
      <c r="M124" s="97" t="n">
        <v>71.26000000000001</v>
      </c>
      <c r="N124" s="99" t="n">
        <v>7743.82</v>
      </c>
    </row>
    <row r="125" ht="19.35" customHeight="1">
      <c r="A125" s="92" t="n"/>
      <c r="B125" s="93" t="inlineStr">
        <is>
          <t>2</t>
        </is>
      </c>
      <c r="C125" s="94" t="inlineStr">
        <is>
          <t>ЭМ</t>
        </is>
      </c>
      <c r="D125" s="266" t="n"/>
      <c r="E125" s="267" t="n"/>
      <c r="F125" s="95" t="n"/>
      <c r="G125" s="95" t="n"/>
      <c r="H125" s="95" t="n"/>
      <c r="I125" s="96" t="n"/>
      <c r="J125" s="99" t="n">
        <v>1142.56</v>
      </c>
      <c r="K125" s="268" t="n">
        <v>1.2</v>
      </c>
      <c r="L125" s="97" t="n">
        <v>616.98</v>
      </c>
      <c r="M125" s="96" t="n"/>
      <c r="N125" s="96" t="n"/>
    </row>
    <row r="126" ht="19.35" customHeight="1">
      <c r="A126" s="92" t="n"/>
      <c r="B126" s="93" t="inlineStr">
        <is>
          <t>3</t>
        </is>
      </c>
      <c r="C126" s="94" t="inlineStr">
        <is>
          <t>в т.ч. ОТм</t>
        </is>
      </c>
      <c r="D126" s="266" t="n"/>
      <c r="E126" s="267" t="n"/>
      <c r="F126" s="95" t="n"/>
      <c r="G126" s="95" t="n"/>
      <c r="H126" s="95" t="n"/>
      <c r="I126" s="96" t="n"/>
      <c r="J126" s="97" t="n">
        <v>199.8</v>
      </c>
      <c r="K126" s="268" t="n">
        <v>1.2</v>
      </c>
      <c r="L126" s="97" t="n">
        <v>107.89</v>
      </c>
      <c r="M126" s="97" t="n">
        <v>71.26000000000001</v>
      </c>
      <c r="N126" s="99" t="n">
        <v>7688.24</v>
      </c>
    </row>
    <row r="127" ht="19.35" customHeight="1">
      <c r="A127" s="92" t="n"/>
      <c r="B127" s="100" t="n"/>
      <c r="C127" s="94" t="inlineStr">
        <is>
          <t>ЗТ</t>
        </is>
      </c>
      <c r="D127" s="266" t="n"/>
      <c r="E127" s="267" t="n"/>
      <c r="F127" s="101" t="inlineStr">
        <is>
          <t>чел.-ч</t>
        </is>
      </c>
      <c r="G127" s="271" t="n">
        <v>25.8</v>
      </c>
      <c r="H127" s="268" t="n">
        <v>1.2</v>
      </c>
      <c r="I127" s="269" t="n">
        <v>13.932</v>
      </c>
      <c r="J127" s="96" t="n"/>
      <c r="K127" s="96" t="n"/>
      <c r="L127" s="96" t="n"/>
      <c r="M127" s="96" t="n"/>
      <c r="N127" s="96" t="n"/>
    </row>
    <row r="128" ht="19.35" customHeight="1">
      <c r="A128" s="92" t="n"/>
      <c r="B128" s="100" t="n"/>
      <c r="C128" s="94" t="inlineStr">
        <is>
          <t>ЗТм</t>
        </is>
      </c>
      <c r="D128" s="266" t="n"/>
      <c r="E128" s="267" t="n"/>
      <c r="F128" s="101" t="inlineStr">
        <is>
          <t>чел.-ч</t>
        </is>
      </c>
      <c r="G128" s="271" t="n">
        <v>14.8</v>
      </c>
      <c r="H128" s="268" t="n">
        <v>1.2</v>
      </c>
      <c r="I128" s="269" t="n">
        <v>7.992</v>
      </c>
      <c r="J128" s="96" t="n"/>
      <c r="K128" s="96" t="n"/>
      <c r="L128" s="96" t="n"/>
      <c r="M128" s="96" t="n"/>
      <c r="N128" s="96" t="n"/>
    </row>
    <row r="129" ht="19.35" customHeight="1">
      <c r="A129" s="92" t="n"/>
      <c r="B129" s="100" t="n"/>
      <c r="C129" s="94" t="inlineStr">
        <is>
          <t>Итого по расценке</t>
        </is>
      </c>
      <c r="D129" s="266" t="n"/>
      <c r="E129" s="267" t="n"/>
      <c r="F129" s="95" t="n"/>
      <c r="G129" s="103" t="n"/>
      <c r="H129" s="103" t="n"/>
      <c r="I129" s="96" t="n"/>
      <c r="J129" s="99" t="n">
        <v>1343.8</v>
      </c>
      <c r="K129" s="96" t="n"/>
      <c r="L129" s="97" t="n">
        <v>725.65</v>
      </c>
      <c r="M129" s="96" t="n"/>
      <c r="N129" s="104" t="n"/>
    </row>
    <row r="130" ht="19.35" customHeight="1">
      <c r="A130" s="92" t="n"/>
      <c r="B130" s="105" t="n"/>
      <c r="C130" s="94" t="inlineStr">
        <is>
          <t>ФОТ</t>
        </is>
      </c>
      <c r="D130" s="266" t="n"/>
      <c r="E130" s="267" t="n"/>
      <c r="F130" s="95" t="n"/>
      <c r="G130" s="103" t="n"/>
      <c r="H130" s="103" t="n"/>
      <c r="I130" s="96" t="n"/>
      <c r="J130" s="96" t="n"/>
      <c r="K130" s="96" t="n"/>
      <c r="L130" s="97" t="n">
        <v>216.56</v>
      </c>
      <c r="M130" s="96" t="n"/>
      <c r="N130" s="99" t="n">
        <v>15432.06</v>
      </c>
    </row>
    <row r="131" ht="42" customHeight="1">
      <c r="A131" s="92" t="n"/>
      <c r="B131" s="106" t="inlineStr">
        <is>
          <t>Пр/812-001.4-1</t>
        </is>
      </c>
      <c r="C131" s="94" t="inlineStr">
        <is>
          <t>НР Земляные работы по другим видам работ (подготовительным, сопутствующим, укрепительным)</t>
        </is>
      </c>
      <c r="D131" s="266" t="n"/>
      <c r="E131" s="267" t="n"/>
      <c r="F131" s="101" t="inlineStr">
        <is>
          <t>%</t>
        </is>
      </c>
      <c r="G131" s="107" t="n">
        <v>89</v>
      </c>
      <c r="H131" s="108" t="n"/>
      <c r="I131" s="107" t="n">
        <v>89</v>
      </c>
      <c r="J131" s="96" t="n"/>
      <c r="K131" s="96" t="n"/>
      <c r="L131" s="97" t="n">
        <v>192.74</v>
      </c>
      <c r="M131" s="96" t="n"/>
      <c r="N131" s="109" t="n">
        <v>13734.53</v>
      </c>
    </row>
    <row r="132" ht="42" customHeight="1">
      <c r="A132" s="92" t="n"/>
      <c r="B132" s="106" t="inlineStr">
        <is>
          <t>Пр/774-001.4</t>
        </is>
      </c>
      <c r="C132" s="94" t="inlineStr">
        <is>
          <t>СП Земляные работы по другим видам работ (подготовительным, сопутствующим, укрепительным)</t>
        </is>
      </c>
      <c r="D132" s="266" t="n"/>
      <c r="E132" s="267" t="n"/>
      <c r="F132" s="101" t="inlineStr">
        <is>
          <t>%</t>
        </is>
      </c>
      <c r="G132" s="107" t="n">
        <v>41</v>
      </c>
      <c r="H132" s="108" t="n"/>
      <c r="I132" s="107" t="n">
        <v>41</v>
      </c>
      <c r="J132" s="96" t="n"/>
      <c r="K132" s="96" t="n"/>
      <c r="L132" s="97" t="n">
        <v>88.79000000000001</v>
      </c>
      <c r="M132" s="96" t="n"/>
      <c r="N132" s="99" t="n">
        <v>6327.14</v>
      </c>
    </row>
    <row r="133" ht="19.35" customHeight="1">
      <c r="A133" s="92" t="n"/>
      <c r="B133" s="105" t="n"/>
      <c r="C133" s="84" t="inlineStr">
        <is>
          <t>Всего по позиции</t>
        </is>
      </c>
      <c r="D133" s="266" t="n"/>
      <c r="E133" s="267" t="n"/>
      <c r="F133" s="96" t="n"/>
      <c r="G133" s="103" t="n"/>
      <c r="H133" s="103" t="n"/>
      <c r="I133" s="110" t="n"/>
      <c r="J133" s="110" t="n"/>
      <c r="K133" s="110" t="n"/>
      <c r="L133" s="111" t="n">
        <v>1007.18</v>
      </c>
      <c r="M133" s="110" t="n"/>
      <c r="N133" s="90" t="n"/>
    </row>
    <row r="134" ht="55.35" customHeight="1">
      <c r="A134" s="84" t="inlineStr">
        <is>
          <t>11</t>
        </is>
      </c>
      <c r="B134" s="87" t="inlineStr">
        <is>
          <t>ФЕР01-02-100-08</t>
        </is>
      </c>
      <c r="C134" s="88" t="inlineStr">
        <is>
          <t>При трелевке на каждые последующие 100 м добавлять: к расценке 01-02-100-02</t>
        </is>
      </c>
      <c r="D134" s="266" t="n"/>
      <c r="E134" s="267" t="n"/>
      <c r="F134" s="89" t="inlineStr">
        <is>
          <t>100 шт</t>
        </is>
      </c>
      <c r="G134" s="90" t="n">
        <v>0.45</v>
      </c>
      <c r="H134" s="91" t="n">
        <v>1</v>
      </c>
      <c r="I134" s="112" t="n">
        <v>0.45</v>
      </c>
      <c r="J134" s="90" t="n"/>
      <c r="K134" s="90" t="n"/>
      <c r="L134" s="90" t="n"/>
      <c r="M134" s="90" t="n"/>
      <c r="N134" s="90" t="n"/>
    </row>
    <row r="135" ht="19.35" customHeight="1">
      <c r="A135" s="92" t="n"/>
      <c r="B135" s="93" t="inlineStr">
        <is>
          <t>1</t>
        </is>
      </c>
      <c r="C135" s="94" t="inlineStr">
        <is>
          <t>ОТ</t>
        </is>
      </c>
      <c r="D135" s="266" t="n"/>
      <c r="E135" s="267" t="n"/>
      <c r="F135" s="95" t="n"/>
      <c r="G135" s="95" t="n"/>
      <c r="H135" s="95" t="n"/>
      <c r="I135" s="96" t="n"/>
      <c r="J135" s="97" t="n">
        <v>58.34</v>
      </c>
      <c r="K135" s="268" t="n">
        <v>1.2</v>
      </c>
      <c r="L135" s="97" t="n">
        <v>31.5</v>
      </c>
      <c r="M135" s="97" t="n">
        <v>71.26000000000001</v>
      </c>
      <c r="N135" s="99" t="n">
        <v>2244.69</v>
      </c>
    </row>
    <row r="136" ht="19.35" customHeight="1">
      <c r="A136" s="92" t="n"/>
      <c r="B136" s="93" t="inlineStr">
        <is>
          <t>2</t>
        </is>
      </c>
      <c r="C136" s="94" t="inlineStr">
        <is>
          <t>ЭМ</t>
        </is>
      </c>
      <c r="D136" s="266" t="n"/>
      <c r="E136" s="267" t="n"/>
      <c r="F136" s="95" t="n"/>
      <c r="G136" s="95" t="n"/>
      <c r="H136" s="95" t="n"/>
      <c r="I136" s="96" t="n"/>
      <c r="J136" s="97" t="n">
        <v>330.42</v>
      </c>
      <c r="K136" s="268" t="n">
        <v>1.2</v>
      </c>
      <c r="L136" s="97" t="n">
        <v>178.43</v>
      </c>
      <c r="M136" s="96" t="n"/>
      <c r="N136" s="96" t="n"/>
    </row>
    <row r="137" ht="19.35" customHeight="1">
      <c r="A137" s="92" t="n"/>
      <c r="B137" s="93" t="inlineStr">
        <is>
          <t>3</t>
        </is>
      </c>
      <c r="C137" s="94" t="inlineStr">
        <is>
          <t>в т.ч. ОТм</t>
        </is>
      </c>
      <c r="D137" s="266" t="n"/>
      <c r="E137" s="267" t="n"/>
      <c r="F137" s="95" t="n"/>
      <c r="G137" s="95" t="n"/>
      <c r="H137" s="95" t="n"/>
      <c r="I137" s="96" t="n"/>
      <c r="J137" s="97" t="n">
        <v>57.78</v>
      </c>
      <c r="K137" s="268" t="n">
        <v>1.2</v>
      </c>
      <c r="L137" s="97" t="n">
        <v>31.2</v>
      </c>
      <c r="M137" s="97" t="n">
        <v>71.26000000000001</v>
      </c>
      <c r="N137" s="99" t="n">
        <v>2223.31</v>
      </c>
    </row>
    <row r="138" ht="19.35" customHeight="1">
      <c r="A138" s="92" t="n"/>
      <c r="B138" s="100" t="n"/>
      <c r="C138" s="94" t="inlineStr">
        <is>
          <t>ЗТ</t>
        </is>
      </c>
      <c r="D138" s="266" t="n"/>
      <c r="E138" s="267" t="n"/>
      <c r="F138" s="101" t="inlineStr">
        <is>
          <t>чел.-ч</t>
        </is>
      </c>
      <c r="G138" s="97" t="n">
        <v>7.48</v>
      </c>
      <c r="H138" s="268" t="n">
        <v>1.2</v>
      </c>
      <c r="I138" s="272" t="n">
        <v>4.0392</v>
      </c>
      <c r="J138" s="96" t="n"/>
      <c r="K138" s="96" t="n"/>
      <c r="L138" s="96" t="n"/>
      <c r="M138" s="96" t="n"/>
      <c r="N138" s="96" t="n"/>
    </row>
    <row r="139" ht="19.35" customHeight="1">
      <c r="A139" s="92" t="n"/>
      <c r="B139" s="100" t="n"/>
      <c r="C139" s="94" t="inlineStr">
        <is>
          <t>ЗТм</t>
        </is>
      </c>
      <c r="D139" s="266" t="n"/>
      <c r="E139" s="267" t="n"/>
      <c r="F139" s="101" t="inlineStr">
        <is>
          <t>чел.-ч</t>
        </is>
      </c>
      <c r="G139" s="97" t="n">
        <v>4.28</v>
      </c>
      <c r="H139" s="268" t="n">
        <v>1.2</v>
      </c>
      <c r="I139" s="272" t="n">
        <v>2.3112</v>
      </c>
      <c r="J139" s="96" t="n"/>
      <c r="K139" s="96" t="n"/>
      <c r="L139" s="96" t="n"/>
      <c r="M139" s="96" t="n"/>
      <c r="N139" s="96" t="n"/>
    </row>
    <row r="140" ht="19.35" customHeight="1">
      <c r="A140" s="92" t="n"/>
      <c r="B140" s="100" t="n"/>
      <c r="C140" s="94" t="inlineStr">
        <is>
          <t>Итого по расценке</t>
        </is>
      </c>
      <c r="D140" s="266" t="n"/>
      <c r="E140" s="267" t="n"/>
      <c r="F140" s="95" t="n"/>
      <c r="G140" s="103" t="n"/>
      <c r="H140" s="103" t="n"/>
      <c r="I140" s="96" t="n"/>
      <c r="J140" s="97" t="n">
        <v>388.76</v>
      </c>
      <c r="K140" s="96" t="n"/>
      <c r="L140" s="97" t="n">
        <v>209.93</v>
      </c>
      <c r="M140" s="96" t="n"/>
      <c r="N140" s="104" t="n"/>
    </row>
    <row r="141" ht="19.35" customHeight="1">
      <c r="A141" s="92" t="n"/>
      <c r="B141" s="105" t="n"/>
      <c r="C141" s="94" t="inlineStr">
        <is>
          <t>ФОТ</t>
        </is>
      </c>
      <c r="D141" s="266" t="n"/>
      <c r="E141" s="267" t="n"/>
      <c r="F141" s="95" t="n"/>
      <c r="G141" s="103" t="n"/>
      <c r="H141" s="103" t="n"/>
      <c r="I141" s="96" t="n"/>
      <c r="J141" s="96" t="n"/>
      <c r="K141" s="96" t="n"/>
      <c r="L141" s="97" t="n">
        <v>62.7</v>
      </c>
      <c r="M141" s="96" t="n"/>
      <c r="N141" s="99" t="n">
        <v>4468</v>
      </c>
    </row>
    <row r="142" ht="42" customHeight="1">
      <c r="A142" s="92" t="n"/>
      <c r="B142" s="106" t="inlineStr">
        <is>
          <t>Пр/812-001.4-1</t>
        </is>
      </c>
      <c r="C142" s="94" t="inlineStr">
        <is>
          <t>НР Земляные работы по другим видам работ (подготовительным, сопутствующим, укрепительным)</t>
        </is>
      </c>
      <c r="D142" s="266" t="n"/>
      <c r="E142" s="267" t="n"/>
      <c r="F142" s="101" t="inlineStr">
        <is>
          <t>%</t>
        </is>
      </c>
      <c r="G142" s="107" t="n">
        <v>89</v>
      </c>
      <c r="H142" s="108" t="n"/>
      <c r="I142" s="107" t="n">
        <v>89</v>
      </c>
      <c r="J142" s="96" t="n"/>
      <c r="K142" s="96" t="n"/>
      <c r="L142" s="97" t="n">
        <v>55.8</v>
      </c>
      <c r="M142" s="96" t="n"/>
      <c r="N142" s="109" t="n">
        <v>3976.52</v>
      </c>
    </row>
    <row r="143" ht="42" customHeight="1">
      <c r="A143" s="92" t="n"/>
      <c r="B143" s="106" t="inlineStr">
        <is>
          <t>Пр/774-001.4</t>
        </is>
      </c>
      <c r="C143" s="94" t="inlineStr">
        <is>
          <t>СП Земляные работы по другим видам работ (подготовительным, сопутствующим, укрепительным)</t>
        </is>
      </c>
      <c r="D143" s="266" t="n"/>
      <c r="E143" s="267" t="n"/>
      <c r="F143" s="101" t="inlineStr">
        <is>
          <t>%</t>
        </is>
      </c>
      <c r="G143" s="107" t="n">
        <v>41</v>
      </c>
      <c r="H143" s="108" t="n"/>
      <c r="I143" s="107" t="n">
        <v>41</v>
      </c>
      <c r="J143" s="96" t="n"/>
      <c r="K143" s="96" t="n"/>
      <c r="L143" s="97" t="n">
        <v>25.71</v>
      </c>
      <c r="M143" s="96" t="n"/>
      <c r="N143" s="99" t="n">
        <v>1831.88</v>
      </c>
    </row>
    <row r="144" ht="19.35" customHeight="1">
      <c r="A144" s="92" t="n"/>
      <c r="B144" s="105" t="n"/>
      <c r="C144" s="84" t="inlineStr">
        <is>
          <t>Всего по позиции</t>
        </is>
      </c>
      <c r="D144" s="266" t="n"/>
      <c r="E144" s="267" t="n"/>
      <c r="F144" s="96" t="n"/>
      <c r="G144" s="103" t="n"/>
      <c r="H144" s="103" t="n"/>
      <c r="I144" s="110" t="n"/>
      <c r="J144" s="110" t="n"/>
      <c r="K144" s="110" t="n"/>
      <c r="L144" s="112" t="n">
        <v>291.44</v>
      </c>
      <c r="M144" s="110" t="n"/>
      <c r="N144" s="90" t="n"/>
    </row>
    <row r="145" ht="68.65000000000001" customHeight="1">
      <c r="A145" s="84" t="inlineStr">
        <is>
          <t>12</t>
        </is>
      </c>
      <c r="B145" s="87" t="inlineStr">
        <is>
          <t>ФЕР01-02-100-03</t>
        </is>
      </c>
      <c r="C145" s="88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6" t="n"/>
      <c r="E145" s="267" t="n"/>
      <c r="F145" s="89" t="inlineStr">
        <is>
          <t>100 шт</t>
        </is>
      </c>
      <c r="G145" s="90" t="n">
        <v>0.18</v>
      </c>
      <c r="H145" s="91" t="n">
        <v>1</v>
      </c>
      <c r="I145" s="112" t="n">
        <v>0.18</v>
      </c>
      <c r="J145" s="90" t="n"/>
      <c r="K145" s="90" t="n"/>
      <c r="L145" s="90" t="n"/>
      <c r="M145" s="90" t="n"/>
      <c r="N145" s="90" t="n"/>
    </row>
    <row r="146" ht="19.35" customHeight="1">
      <c r="A146" s="92" t="n"/>
      <c r="B146" s="93" t="inlineStr">
        <is>
          <t>1</t>
        </is>
      </c>
      <c r="C146" s="94" t="inlineStr">
        <is>
          <t>ОТ</t>
        </is>
      </c>
      <c r="D146" s="266" t="n"/>
      <c r="E146" s="267" t="n"/>
      <c r="F146" s="95" t="n"/>
      <c r="G146" s="95" t="n"/>
      <c r="H146" s="95" t="n"/>
      <c r="I146" s="96" t="n"/>
      <c r="J146" s="97" t="n">
        <v>326.82</v>
      </c>
      <c r="K146" s="268" t="n">
        <v>1.2</v>
      </c>
      <c r="L146" s="97" t="n">
        <v>70.59</v>
      </c>
      <c r="M146" s="97" t="n">
        <v>71.26000000000001</v>
      </c>
      <c r="N146" s="99" t="n">
        <v>5030.24</v>
      </c>
    </row>
    <row r="147" ht="19.35" customHeight="1">
      <c r="A147" s="92" t="n"/>
      <c r="B147" s="93" t="inlineStr">
        <is>
          <t>2</t>
        </is>
      </c>
      <c r="C147" s="94" t="inlineStr">
        <is>
          <t>ЭМ</t>
        </is>
      </c>
      <c r="D147" s="266" t="n"/>
      <c r="E147" s="267" t="n"/>
      <c r="F147" s="95" t="n"/>
      <c r="G147" s="95" t="n"/>
      <c r="H147" s="95" t="n"/>
      <c r="I147" s="96" t="n"/>
      <c r="J147" s="99" t="n">
        <v>1852.8</v>
      </c>
      <c r="K147" s="268" t="n">
        <v>1.2</v>
      </c>
      <c r="L147" s="97" t="n">
        <v>400.2</v>
      </c>
      <c r="M147" s="96" t="n"/>
      <c r="N147" s="96" t="n"/>
    </row>
    <row r="148" ht="19.35" customHeight="1">
      <c r="A148" s="92" t="n"/>
      <c r="B148" s="93" t="inlineStr">
        <is>
          <t>3</t>
        </is>
      </c>
      <c r="C148" s="94" t="inlineStr">
        <is>
          <t>в т.ч. ОТм</t>
        </is>
      </c>
      <c r="D148" s="266" t="n"/>
      <c r="E148" s="267" t="n"/>
      <c r="F148" s="95" t="n"/>
      <c r="G148" s="95" t="n"/>
      <c r="H148" s="95" t="n"/>
      <c r="I148" s="96" t="n"/>
      <c r="J148" s="97" t="n">
        <v>324</v>
      </c>
      <c r="K148" s="268" t="n">
        <v>1.2</v>
      </c>
      <c r="L148" s="97" t="n">
        <v>69.98</v>
      </c>
      <c r="M148" s="97" t="n">
        <v>71.26000000000001</v>
      </c>
      <c r="N148" s="99" t="n">
        <v>4986.77</v>
      </c>
    </row>
    <row r="149" ht="19.35" customHeight="1">
      <c r="A149" s="92" t="n"/>
      <c r="B149" s="100" t="n"/>
      <c r="C149" s="94" t="inlineStr">
        <is>
          <t>ЗТ</t>
        </is>
      </c>
      <c r="D149" s="266" t="n"/>
      <c r="E149" s="267" t="n"/>
      <c r="F149" s="101" t="inlineStr">
        <is>
          <t>чел.-ч</t>
        </is>
      </c>
      <c r="G149" s="271" t="n">
        <v>41.9</v>
      </c>
      <c r="H149" s="268" t="n">
        <v>1.2</v>
      </c>
      <c r="I149" s="272" t="n">
        <v>9.0504</v>
      </c>
      <c r="J149" s="96" t="n"/>
      <c r="K149" s="96" t="n"/>
      <c r="L149" s="96" t="n"/>
      <c r="M149" s="96" t="n"/>
      <c r="N149" s="96" t="n"/>
    </row>
    <row r="150" ht="19.35" customHeight="1">
      <c r="A150" s="92" t="n"/>
      <c r="B150" s="100" t="n"/>
      <c r="C150" s="94" t="inlineStr">
        <is>
          <t>ЗТм</t>
        </is>
      </c>
      <c r="D150" s="266" t="n"/>
      <c r="E150" s="267" t="n"/>
      <c r="F150" s="101" t="inlineStr">
        <is>
          <t>чел.-ч</t>
        </is>
      </c>
      <c r="G150" s="117" t="n">
        <v>24</v>
      </c>
      <c r="H150" s="268" t="n">
        <v>1.2</v>
      </c>
      <c r="I150" s="269" t="n">
        <v>5.184</v>
      </c>
      <c r="J150" s="96" t="n"/>
      <c r="K150" s="96" t="n"/>
      <c r="L150" s="96" t="n"/>
      <c r="M150" s="96" t="n"/>
      <c r="N150" s="96" t="n"/>
    </row>
    <row r="151" ht="19.35" customHeight="1">
      <c r="A151" s="92" t="n"/>
      <c r="B151" s="100" t="n"/>
      <c r="C151" s="94" t="inlineStr">
        <is>
          <t>Итого по расценке</t>
        </is>
      </c>
      <c r="D151" s="266" t="n"/>
      <c r="E151" s="267" t="n"/>
      <c r="F151" s="95" t="n"/>
      <c r="G151" s="103" t="n"/>
      <c r="H151" s="103" t="n"/>
      <c r="I151" s="96" t="n"/>
      <c r="J151" s="99" t="n">
        <v>2179.62</v>
      </c>
      <c r="K151" s="96" t="n"/>
      <c r="L151" s="97" t="n">
        <v>470.79</v>
      </c>
      <c r="M151" s="96" t="n"/>
      <c r="N151" s="104" t="n"/>
    </row>
    <row r="152" ht="19.35" customHeight="1">
      <c r="A152" s="92" t="n"/>
      <c r="B152" s="105" t="n"/>
      <c r="C152" s="94" t="inlineStr">
        <is>
          <t>ФОТ</t>
        </is>
      </c>
      <c r="D152" s="266" t="n"/>
      <c r="E152" s="267" t="n"/>
      <c r="F152" s="95" t="n"/>
      <c r="G152" s="103" t="n"/>
      <c r="H152" s="103" t="n"/>
      <c r="I152" s="96" t="n"/>
      <c r="J152" s="96" t="n"/>
      <c r="K152" s="96" t="n"/>
      <c r="L152" s="97" t="n">
        <v>140.57</v>
      </c>
      <c r="M152" s="96" t="n"/>
      <c r="N152" s="99" t="n">
        <v>10017.01</v>
      </c>
    </row>
    <row r="153" ht="42" customHeight="1">
      <c r="A153" s="92" t="n"/>
      <c r="B153" s="106" t="inlineStr">
        <is>
          <t>Пр/812-001.4-1</t>
        </is>
      </c>
      <c r="C153" s="94" t="inlineStr">
        <is>
          <t>НР Земляные работы по другим видам работ (подготовительным, сопутствующим, укрепительным)</t>
        </is>
      </c>
      <c r="D153" s="266" t="n"/>
      <c r="E153" s="267" t="n"/>
      <c r="F153" s="101" t="inlineStr">
        <is>
          <t>%</t>
        </is>
      </c>
      <c r="G153" s="107" t="n">
        <v>89</v>
      </c>
      <c r="H153" s="108" t="n"/>
      <c r="I153" s="107" t="n">
        <v>89</v>
      </c>
      <c r="J153" s="96" t="n"/>
      <c r="K153" s="96" t="n"/>
      <c r="L153" s="97" t="n">
        <v>125.11</v>
      </c>
      <c r="M153" s="96" t="n"/>
      <c r="N153" s="109" t="n">
        <v>8915.139999999999</v>
      </c>
    </row>
    <row r="154" ht="42" customHeight="1">
      <c r="A154" s="92" t="n"/>
      <c r="B154" s="106" t="inlineStr">
        <is>
          <t>Пр/774-001.4</t>
        </is>
      </c>
      <c r="C154" s="94" t="inlineStr">
        <is>
          <t>СП Земляные работы по другим видам работ (подготовительным, сопутствующим, укрепительным)</t>
        </is>
      </c>
      <c r="D154" s="266" t="n"/>
      <c r="E154" s="267" t="n"/>
      <c r="F154" s="101" t="inlineStr">
        <is>
          <t>%</t>
        </is>
      </c>
      <c r="G154" s="107" t="n">
        <v>41</v>
      </c>
      <c r="H154" s="108" t="n"/>
      <c r="I154" s="107" t="n">
        <v>41</v>
      </c>
      <c r="J154" s="96" t="n"/>
      <c r="K154" s="96" t="n"/>
      <c r="L154" s="97" t="n">
        <v>57.63</v>
      </c>
      <c r="M154" s="96" t="n"/>
      <c r="N154" s="99" t="n">
        <v>4106.97</v>
      </c>
    </row>
    <row r="155" ht="19.35" customHeight="1">
      <c r="A155" s="92" t="n"/>
      <c r="B155" s="105" t="n"/>
      <c r="C155" s="84" t="inlineStr">
        <is>
          <t>Всего по позиции</t>
        </is>
      </c>
      <c r="D155" s="266" t="n"/>
      <c r="E155" s="267" t="n"/>
      <c r="F155" s="96" t="n"/>
      <c r="G155" s="103" t="n"/>
      <c r="H155" s="103" t="n"/>
      <c r="I155" s="110" t="n"/>
      <c r="J155" s="110" t="n"/>
      <c r="K155" s="110" t="n"/>
      <c r="L155" s="112" t="n">
        <v>653.53</v>
      </c>
      <c r="M155" s="110" t="n"/>
      <c r="N155" s="90" t="n"/>
    </row>
    <row r="156" ht="55.35" customHeight="1">
      <c r="A156" s="84" t="inlineStr">
        <is>
          <t>13</t>
        </is>
      </c>
      <c r="B156" s="87" t="inlineStr">
        <is>
          <t>ФЕР01-02-100-09</t>
        </is>
      </c>
      <c r="C156" s="88" t="inlineStr">
        <is>
          <t>При трелевке на каждые последующие 100 м добавлять: к расценке 01-02-100-03</t>
        </is>
      </c>
      <c r="D156" s="266" t="n"/>
      <c r="E156" s="267" t="n"/>
      <c r="F156" s="89" t="inlineStr">
        <is>
          <t>100 шт</t>
        </is>
      </c>
      <c r="G156" s="90" t="n">
        <v>0.18</v>
      </c>
      <c r="H156" s="91" t="n">
        <v>1</v>
      </c>
      <c r="I156" s="112" t="n">
        <v>0.18</v>
      </c>
      <c r="J156" s="90" t="n"/>
      <c r="K156" s="90" t="n"/>
      <c r="L156" s="90" t="n"/>
      <c r="M156" s="90" t="n"/>
      <c r="N156" s="90" t="n"/>
    </row>
    <row r="157" ht="19.35" customHeight="1">
      <c r="A157" s="92" t="n"/>
      <c r="B157" s="93" t="inlineStr">
        <is>
          <t>1</t>
        </is>
      </c>
      <c r="C157" s="94" t="inlineStr">
        <is>
          <t>ОТ</t>
        </is>
      </c>
      <c r="D157" s="266" t="n"/>
      <c r="E157" s="267" t="n"/>
      <c r="F157" s="95" t="n"/>
      <c r="G157" s="95" t="n"/>
      <c r="H157" s="95" t="n"/>
      <c r="I157" s="96" t="n"/>
      <c r="J157" s="97" t="n">
        <v>93.59999999999999</v>
      </c>
      <c r="K157" s="268" t="n">
        <v>1.2</v>
      </c>
      <c r="L157" s="97" t="n">
        <v>20.22</v>
      </c>
      <c r="M157" s="97" t="n">
        <v>71.26000000000001</v>
      </c>
      <c r="N157" s="99" t="n">
        <v>1440.88</v>
      </c>
    </row>
    <row r="158" ht="19.35" customHeight="1">
      <c r="A158" s="92" t="n"/>
      <c r="B158" s="93" t="inlineStr">
        <is>
          <t>2</t>
        </is>
      </c>
      <c r="C158" s="94" t="inlineStr">
        <is>
          <t>ЭМ</t>
        </is>
      </c>
      <c r="D158" s="266" t="n"/>
      <c r="E158" s="267" t="n"/>
      <c r="F158" s="95" t="n"/>
      <c r="G158" s="95" t="n"/>
      <c r="H158" s="95" t="n"/>
      <c r="I158" s="96" t="n"/>
      <c r="J158" s="97" t="n">
        <v>531.14</v>
      </c>
      <c r="K158" s="268" t="n">
        <v>1.2</v>
      </c>
      <c r="L158" s="97" t="n">
        <v>114.73</v>
      </c>
      <c r="M158" s="96" t="n"/>
      <c r="N158" s="96" t="n"/>
    </row>
    <row r="159" ht="19.35" customHeight="1">
      <c r="A159" s="92" t="n"/>
      <c r="B159" s="93" t="inlineStr">
        <is>
          <t>3</t>
        </is>
      </c>
      <c r="C159" s="94" t="inlineStr">
        <is>
          <t>в т.ч. ОТм</t>
        </is>
      </c>
      <c r="D159" s="266" t="n"/>
      <c r="E159" s="267" t="n"/>
      <c r="F159" s="95" t="n"/>
      <c r="G159" s="95" t="n"/>
      <c r="H159" s="95" t="n"/>
      <c r="I159" s="96" t="n"/>
      <c r="J159" s="97" t="n">
        <v>92.88</v>
      </c>
      <c r="K159" s="268" t="n">
        <v>1.2</v>
      </c>
      <c r="L159" s="97" t="n">
        <v>20.06</v>
      </c>
      <c r="M159" s="97" t="n">
        <v>71.26000000000001</v>
      </c>
      <c r="N159" s="99" t="n">
        <v>1429.48</v>
      </c>
    </row>
    <row r="160" ht="19.35" customHeight="1">
      <c r="A160" s="92" t="n"/>
      <c r="B160" s="100" t="n"/>
      <c r="C160" s="94" t="inlineStr">
        <is>
          <t>ЗТ</t>
        </is>
      </c>
      <c r="D160" s="266" t="n"/>
      <c r="E160" s="267" t="n"/>
      <c r="F160" s="101" t="inlineStr">
        <is>
          <t>чел.-ч</t>
        </is>
      </c>
      <c r="G160" s="117" t="n">
        <v>12</v>
      </c>
      <c r="H160" s="268" t="n">
        <v>1.2</v>
      </c>
      <c r="I160" s="269" t="n">
        <v>2.592</v>
      </c>
      <c r="J160" s="96" t="n"/>
      <c r="K160" s="96" t="n"/>
      <c r="L160" s="96" t="n"/>
      <c r="M160" s="96" t="n"/>
      <c r="N160" s="96" t="n"/>
    </row>
    <row r="161" ht="19.35" customHeight="1">
      <c r="A161" s="92" t="n"/>
      <c r="B161" s="100" t="n"/>
      <c r="C161" s="94" t="inlineStr">
        <is>
          <t>ЗТм</t>
        </is>
      </c>
      <c r="D161" s="266" t="n"/>
      <c r="E161" s="267" t="n"/>
      <c r="F161" s="101" t="inlineStr">
        <is>
          <t>чел.-ч</t>
        </is>
      </c>
      <c r="G161" s="97" t="n">
        <v>6.88</v>
      </c>
      <c r="H161" s="268" t="n">
        <v>1.2</v>
      </c>
      <c r="I161" s="270" t="n">
        <v>1.48608</v>
      </c>
      <c r="J161" s="96" t="n"/>
      <c r="K161" s="96" t="n"/>
      <c r="L161" s="96" t="n"/>
      <c r="M161" s="96" t="n"/>
      <c r="N161" s="96" t="n"/>
    </row>
    <row r="162" ht="19.35" customHeight="1">
      <c r="A162" s="92" t="n"/>
      <c r="B162" s="100" t="n"/>
      <c r="C162" s="94" t="inlineStr">
        <is>
          <t>Итого по расценке</t>
        </is>
      </c>
      <c r="D162" s="266" t="n"/>
      <c r="E162" s="267" t="n"/>
      <c r="F162" s="95" t="n"/>
      <c r="G162" s="103" t="n"/>
      <c r="H162" s="103" t="n"/>
      <c r="I162" s="96" t="n"/>
      <c r="J162" s="97" t="n">
        <v>624.74</v>
      </c>
      <c r="K162" s="96" t="n"/>
      <c r="L162" s="97" t="n">
        <v>134.95</v>
      </c>
      <c r="M162" s="96" t="n"/>
      <c r="N162" s="104" t="n"/>
    </row>
    <row r="163" ht="19.35" customHeight="1">
      <c r="A163" s="92" t="n"/>
      <c r="B163" s="105" t="n"/>
      <c r="C163" s="94" t="inlineStr">
        <is>
          <t>ФОТ</t>
        </is>
      </c>
      <c r="D163" s="266" t="n"/>
      <c r="E163" s="267" t="n"/>
      <c r="F163" s="95" t="n"/>
      <c r="G163" s="103" t="n"/>
      <c r="H163" s="103" t="n"/>
      <c r="I163" s="96" t="n"/>
      <c r="J163" s="96" t="n"/>
      <c r="K163" s="96" t="n"/>
      <c r="L163" s="97" t="n">
        <v>40.28</v>
      </c>
      <c r="M163" s="96" t="n"/>
      <c r="N163" s="99" t="n">
        <v>2870.36</v>
      </c>
    </row>
    <row r="164" ht="42" customHeight="1">
      <c r="A164" s="92" t="n"/>
      <c r="B164" s="106" t="inlineStr">
        <is>
          <t>Пр/812-001.4-1</t>
        </is>
      </c>
      <c r="C164" s="94" t="inlineStr">
        <is>
          <t>НР Земляные работы по другим видам работ (подготовительным, сопутствующим, укрепительным)</t>
        </is>
      </c>
      <c r="D164" s="266" t="n"/>
      <c r="E164" s="267" t="n"/>
      <c r="F164" s="101" t="inlineStr">
        <is>
          <t>%</t>
        </is>
      </c>
      <c r="G164" s="107" t="n">
        <v>89</v>
      </c>
      <c r="H164" s="108" t="n"/>
      <c r="I164" s="107" t="n">
        <v>89</v>
      </c>
      <c r="J164" s="96" t="n"/>
      <c r="K164" s="96" t="n"/>
      <c r="L164" s="97" t="n">
        <v>35.85</v>
      </c>
      <c r="M164" s="96" t="n"/>
      <c r="N164" s="109" t="n">
        <v>2554.62</v>
      </c>
    </row>
    <row r="165" ht="42" customHeight="1">
      <c r="A165" s="92" t="n"/>
      <c r="B165" s="106" t="inlineStr">
        <is>
          <t>Пр/774-001.4</t>
        </is>
      </c>
      <c r="C165" s="94" t="inlineStr">
        <is>
          <t>СП Земляные работы по другим видам работ (подготовительным, сопутствующим, укрепительным)</t>
        </is>
      </c>
      <c r="D165" s="266" t="n"/>
      <c r="E165" s="267" t="n"/>
      <c r="F165" s="101" t="inlineStr">
        <is>
          <t>%</t>
        </is>
      </c>
      <c r="G165" s="107" t="n">
        <v>41</v>
      </c>
      <c r="H165" s="108" t="n"/>
      <c r="I165" s="107" t="n">
        <v>41</v>
      </c>
      <c r="J165" s="96" t="n"/>
      <c r="K165" s="96" t="n"/>
      <c r="L165" s="97" t="n">
        <v>16.51</v>
      </c>
      <c r="M165" s="96" t="n"/>
      <c r="N165" s="99" t="n">
        <v>1176.85</v>
      </c>
    </row>
    <row r="166" ht="19.35" customHeight="1">
      <c r="A166" s="92" t="n"/>
      <c r="B166" s="105" t="n"/>
      <c r="C166" s="84" t="inlineStr">
        <is>
          <t>Всего по позиции</t>
        </is>
      </c>
      <c r="D166" s="266" t="n"/>
      <c r="E166" s="267" t="n"/>
      <c r="F166" s="96" t="n"/>
      <c r="G166" s="103" t="n"/>
      <c r="H166" s="103" t="n"/>
      <c r="I166" s="110" t="n"/>
      <c r="J166" s="110" t="n"/>
      <c r="K166" s="110" t="n"/>
      <c r="L166" s="112" t="n">
        <v>187.31</v>
      </c>
      <c r="M166" s="110" t="n"/>
      <c r="N166" s="90" t="n"/>
    </row>
    <row r="167" ht="19.35" customHeight="1">
      <c r="A167" s="118" t="n"/>
      <c r="B167" s="118" t="n"/>
      <c r="C167" s="36" t="inlineStr">
        <is>
          <t>Итого по разделу 1. Вырубка просеки</t>
        </is>
      </c>
      <c r="L167" s="119" t="n">
        <v>9757.23</v>
      </c>
      <c r="M167" s="118" t="n"/>
      <c r="N167" s="120" t="n"/>
    </row>
    <row r="168" ht="19.35" customHeight="1">
      <c r="A168" s="121" t="n"/>
      <c r="B168" s="122" t="n"/>
      <c r="C168" s="123" t="inlineStr">
        <is>
          <t>Итого прямые затраты по разделу</t>
        </is>
      </c>
      <c r="L168" s="124" t="n">
        <v>5408.05</v>
      </c>
      <c r="M168" s="125" t="n"/>
      <c r="N168" s="124" t="n">
        <v>259620.25</v>
      </c>
    </row>
    <row r="169" ht="19.35" customHeight="1">
      <c r="A169" s="121" t="n"/>
      <c r="B169" s="122" t="n"/>
      <c r="C169" s="123" t="inlineStr">
        <is>
          <t>в том числе</t>
        </is>
      </c>
      <c r="L169" s="124" t="n"/>
      <c r="M169" s="125" t="n"/>
      <c r="N169" s="124" t="n"/>
    </row>
    <row r="170" ht="19.35" customHeight="1">
      <c r="A170" s="121" t="n"/>
      <c r="B170" s="122" t="n"/>
      <c r="C170" s="123" t="inlineStr">
        <is>
          <t>- оплата труда (ОТ)</t>
        </is>
      </c>
      <c r="L170" s="124" t="n">
        <v>2908.4</v>
      </c>
      <c r="M170" s="125" t="n"/>
      <c r="N170" s="124" t="n">
        <v>207252.58</v>
      </c>
    </row>
    <row r="171" ht="19.35" customHeight="1">
      <c r="A171" s="121" t="n"/>
      <c r="B171" s="122" t="n"/>
      <c r="C171" s="123" t="inlineStr">
        <is>
          <t>- эксплуатация машин и механизмов</t>
        </is>
      </c>
      <c r="L171" s="124" t="n">
        <v>2499.65</v>
      </c>
      <c r="M171" s="125" t="n"/>
      <c r="N171" s="124" t="n">
        <v>52367.67</v>
      </c>
    </row>
    <row r="172" ht="19.35" customHeight="1">
      <c r="A172" s="121" t="n"/>
      <c r="B172" s="126" t="n"/>
      <c r="C172" s="127" t="inlineStr">
        <is>
          <t>в том числе</t>
        </is>
      </c>
      <c r="L172" s="124" t="n"/>
      <c r="M172" s="125" t="n"/>
      <c r="N172" s="124" t="n"/>
    </row>
    <row r="173" ht="19.35" customHeight="1">
      <c r="A173" s="121" t="n"/>
      <c r="B173" s="126" t="n"/>
      <c r="C173" s="127" t="inlineStr">
        <is>
          <t>эксплуатация машин и механизмов без учета доплат к оплате труда машинистов</t>
        </is>
      </c>
      <c r="L173" s="124" t="n">
        <v>2499.65</v>
      </c>
      <c r="M173" s="125" t="n"/>
      <c r="N173" s="124" t="n">
        <v>52367.67</v>
      </c>
    </row>
    <row r="174" ht="19.35" customHeight="1">
      <c r="A174" s="121" t="n"/>
      <c r="B174" s="126" t="n"/>
      <c r="C174" s="127" t="inlineStr">
        <is>
          <t>в том числе</t>
        </is>
      </c>
      <c r="L174" s="124" t="n"/>
      <c r="M174" s="125" t="n"/>
      <c r="N174" s="124" t="n"/>
    </row>
    <row r="175" ht="19.35" customHeight="1">
      <c r="A175" s="121" t="n"/>
      <c r="B175" s="126" t="n"/>
      <c r="C175" s="127" t="inlineStr">
        <is>
          <t>оплата труда машинистов (ОТм)</t>
        </is>
      </c>
      <c r="L175" s="124" t="n">
        <v>437.12</v>
      </c>
      <c r="M175" s="125" t="n"/>
      <c r="N175" s="124" t="n">
        <v>31149.17</v>
      </c>
    </row>
    <row r="176" ht="19.35" customHeight="1">
      <c r="A176" s="121" t="n"/>
      <c r="B176" s="122" t="n"/>
      <c r="C176" s="123" t="inlineStr">
        <is>
          <t>Итого ФОТ (справочно)</t>
        </is>
      </c>
      <c r="L176" s="124" t="n">
        <v>3345.52</v>
      </c>
      <c r="M176" s="125" t="n"/>
      <c r="N176" s="124" t="n">
        <v>238401.75</v>
      </c>
    </row>
    <row r="177" ht="19.35" customHeight="1">
      <c r="A177" s="121" t="n"/>
      <c r="B177" s="122" t="n"/>
      <c r="C177" s="123" t="inlineStr">
        <is>
          <t>Итого накладные расходы</t>
        </is>
      </c>
      <c r="L177" s="124" t="n">
        <v>2977.52</v>
      </c>
      <c r="M177" s="125" t="n"/>
      <c r="N177" s="124" t="n">
        <v>212177.56</v>
      </c>
    </row>
    <row r="178" ht="19.35" customHeight="1">
      <c r="A178" s="121" t="n"/>
      <c r="B178" s="122" t="n"/>
      <c r="C178" s="123" t="inlineStr">
        <is>
          <t>Итого сметная прибыль</t>
        </is>
      </c>
      <c r="L178" s="124" t="n">
        <v>1371.66</v>
      </c>
      <c r="M178" s="125" t="n"/>
      <c r="N178" s="124" t="n">
        <v>97744.71000000001</v>
      </c>
    </row>
    <row r="179" ht="19.35" customHeight="1">
      <c r="A179" s="121" t="n"/>
      <c r="B179" s="128" t="n"/>
      <c r="C179" s="129" t="inlineStr">
        <is>
          <t>Итого по разделу</t>
        </is>
      </c>
      <c r="L179" s="119" t="n">
        <v>9757.23</v>
      </c>
      <c r="M179" s="130" t="n"/>
      <c r="N179" s="119" t="n">
        <v>569542.52</v>
      </c>
    </row>
    <row r="180" ht="19.35" customHeight="1">
      <c r="A180" s="121" t="n"/>
      <c r="B180" s="126" t="n"/>
      <c r="C180" s="127" t="inlineStr">
        <is>
          <t>Справочно</t>
        </is>
      </c>
      <c r="L180" s="124" t="n"/>
      <c r="M180" s="125" t="n"/>
      <c r="N180" s="124" t="n"/>
    </row>
    <row r="181" ht="19.35" customHeight="1">
      <c r="A181" s="121" t="n"/>
      <c r="B181" s="122" t="n"/>
      <c r="C181" s="127" t="inlineStr">
        <is>
          <t>затраты труда рабочих</t>
        </is>
      </c>
      <c r="I181" s="131" t="n">
        <v>344.10024</v>
      </c>
      <c r="J181" s="132" t="n"/>
      <c r="K181" s="132" t="n"/>
      <c r="L181" s="125" t="n"/>
      <c r="M181" s="125" t="n"/>
      <c r="N181" s="125" t="n"/>
    </row>
    <row r="182" ht="19.35" customHeight="1">
      <c r="A182" s="121" t="n"/>
      <c r="B182" s="122" t="n"/>
      <c r="C182" s="127" t="inlineStr">
        <is>
          <t>затраты труда машинистов</t>
        </is>
      </c>
      <c r="I182" s="131" t="n">
        <v>32.379</v>
      </c>
      <c r="J182" s="132" t="n"/>
      <c r="K182" s="132" t="n"/>
      <c r="L182" s="125" t="n"/>
      <c r="M182" s="125" t="n"/>
      <c r="N182" s="125" t="n"/>
    </row>
    <row r="183" ht="19.35" customHeight="1">
      <c r="A183" s="133" t="n"/>
      <c r="B183" s="134" t="n"/>
      <c r="C183" s="135" t="inlineStr">
        <is>
          <t>ВСЕГО по смете</t>
        </is>
      </c>
      <c r="D183" s="136" t="n"/>
      <c r="E183" s="136" t="n"/>
      <c r="F183" s="137" t="n"/>
      <c r="G183" s="137" t="n"/>
      <c r="H183" s="137" t="n"/>
      <c r="I183" s="137" t="n"/>
      <c r="J183" s="137" t="n"/>
      <c r="K183" s="137" t="n"/>
      <c r="L183" s="138" t="n"/>
      <c r="M183" s="137" t="n"/>
      <c r="N183" s="139" t="n"/>
    </row>
    <row r="184" ht="19.35" customHeight="1">
      <c r="A184" s="121" t="n"/>
      <c r="B184" s="128" t="n"/>
      <c r="C184" s="129" t="inlineStr">
        <is>
          <t>Итого по всем разделам</t>
        </is>
      </c>
      <c r="L184" s="119" t="n">
        <v>9757.23</v>
      </c>
      <c r="M184" s="120" t="n"/>
      <c r="N184" s="119" t="n"/>
    </row>
    <row r="185" ht="19.35" customHeight="1">
      <c r="A185" s="121" t="n"/>
      <c r="B185" s="122" t="n"/>
      <c r="C185" s="123" t="inlineStr">
        <is>
          <t>ВСЕГО строительные работы</t>
        </is>
      </c>
      <c r="L185" s="124" t="n">
        <v>9757.23</v>
      </c>
      <c r="M185" s="125" t="n"/>
      <c r="N185" s="124" t="n">
        <v>569542.52</v>
      </c>
    </row>
    <row r="186" ht="19.35" customHeight="1">
      <c r="A186" s="121" t="n"/>
      <c r="B186" s="126" t="n"/>
      <c r="C186" s="127" t="inlineStr">
        <is>
          <t>в том числе</t>
        </is>
      </c>
      <c r="L186" s="124" t="n"/>
      <c r="M186" s="125" t="n"/>
      <c r="N186" s="124" t="n"/>
    </row>
    <row r="187" ht="19.35" customHeight="1">
      <c r="A187" s="121" t="n"/>
      <c r="B187" s="126" t="n"/>
      <c r="C187" s="127" t="inlineStr">
        <is>
          <t>всего прямые затраты</t>
        </is>
      </c>
      <c r="L187" s="124" t="n">
        <v>5408.05</v>
      </c>
      <c r="M187" s="125" t="n"/>
      <c r="N187" s="124" t="n">
        <v>259620.25</v>
      </c>
    </row>
    <row r="188" ht="19.35" customHeight="1">
      <c r="A188" s="121" t="n"/>
      <c r="B188" s="126" t="n"/>
      <c r="C188" s="127" t="inlineStr">
        <is>
          <t>в том числе</t>
        </is>
      </c>
      <c r="L188" s="124" t="n"/>
      <c r="M188" s="125" t="n"/>
      <c r="N188" s="124" t="n"/>
    </row>
    <row r="189" ht="19.35" customHeight="1">
      <c r="A189" s="121" t="n"/>
      <c r="B189" s="126" t="n"/>
      <c r="C189" s="127" t="inlineStr">
        <is>
          <t>- оплата труда (ОТ)</t>
        </is>
      </c>
      <c r="L189" s="124" t="n">
        <v>2908.4</v>
      </c>
      <c r="M189" s="125" t="n"/>
      <c r="N189" s="124" t="n">
        <v>207252.58</v>
      </c>
    </row>
    <row r="190" ht="19.35" customHeight="1">
      <c r="A190" s="121" t="n"/>
      <c r="B190" s="126" t="n"/>
      <c r="C190" s="127" t="inlineStr">
        <is>
          <t>- эксплуатация машин и механизмов</t>
        </is>
      </c>
      <c r="L190" s="124" t="n">
        <v>2499.65</v>
      </c>
      <c r="M190" s="125" t="n"/>
      <c r="N190" s="124" t="n">
        <v>52367.67</v>
      </c>
    </row>
    <row r="191" ht="19.35" customHeight="1">
      <c r="A191" s="121" t="n"/>
      <c r="B191" s="126" t="n"/>
      <c r="C191" s="127" t="inlineStr">
        <is>
          <t>в т.ч. эксплуатация машин и механизмов без учета доплат к оплате труда машинистов</t>
        </is>
      </c>
      <c r="L191" s="124" t="n">
        <v>2499.65</v>
      </c>
      <c r="M191" s="125" t="n"/>
      <c r="N191" s="124" t="n">
        <v>52367.67</v>
      </c>
    </row>
    <row r="192" ht="19.35" customHeight="1">
      <c r="A192" s="121" t="n"/>
      <c r="B192" s="126" t="n"/>
      <c r="C192" s="127" t="inlineStr">
        <is>
          <t>- в т.ч. оплата труда машинистов (ОТм)</t>
        </is>
      </c>
      <c r="L192" s="124" t="n">
        <v>437.12</v>
      </c>
      <c r="M192" s="125" t="n"/>
      <c r="N192" s="124" t="n">
        <v>31149.17</v>
      </c>
    </row>
    <row r="193" ht="19.35" customHeight="1">
      <c r="A193" s="121" t="n"/>
      <c r="B193" s="126" t="n"/>
      <c r="C193" s="127" t="inlineStr">
        <is>
          <t>всего ФОТ (справочно)</t>
        </is>
      </c>
      <c r="L193" s="124" t="n">
        <v>3345.52</v>
      </c>
      <c r="M193" s="125" t="n"/>
      <c r="N193" s="124" t="n">
        <v>238401.75</v>
      </c>
    </row>
    <row r="194" ht="19.35" customHeight="1">
      <c r="A194" s="121" t="n"/>
      <c r="B194" s="126" t="n"/>
      <c r="C194" s="127" t="inlineStr">
        <is>
          <t>всего накладные расходы</t>
        </is>
      </c>
      <c r="L194" s="124" t="n">
        <v>2977.52</v>
      </c>
      <c r="M194" s="125" t="n"/>
      <c r="N194" s="124" t="n">
        <v>212177.56</v>
      </c>
    </row>
    <row r="195" ht="19.35" customHeight="1">
      <c r="A195" s="121" t="n"/>
      <c r="B195" s="126" t="n"/>
      <c r="C195" s="127" t="inlineStr">
        <is>
          <t>всего сметная прибыль</t>
        </is>
      </c>
      <c r="L195" s="124" t="n">
        <v>1371.66</v>
      </c>
      <c r="M195" s="125" t="n"/>
      <c r="N195" s="124" t="n">
        <v>97744.71000000001</v>
      </c>
    </row>
    <row r="196" ht="19.35" customHeight="1">
      <c r="A196" s="121" t="n"/>
      <c r="B196" s="128" t="n"/>
      <c r="C196" s="129" t="inlineStr">
        <is>
          <t>ВСЕГО по смете</t>
        </is>
      </c>
      <c r="L196" s="119" t="n">
        <v>9757.23</v>
      </c>
      <c r="M196" s="120" t="n"/>
      <c r="N196" s="119" t="n">
        <v>569542.52</v>
      </c>
    </row>
    <row r="197" ht="19.35" customHeight="1">
      <c r="A197" s="121" t="n"/>
      <c r="B197" s="126" t="n"/>
      <c r="C197" s="127" t="inlineStr">
        <is>
          <t>Всего прямые затраты</t>
        </is>
      </c>
      <c r="L197" s="124" t="n">
        <v>5408.05</v>
      </c>
      <c r="M197" s="125" t="n"/>
      <c r="N197" s="124" t="n">
        <v>259620.25</v>
      </c>
    </row>
    <row r="198" ht="19.35" customHeight="1">
      <c r="A198" s="121" t="n"/>
      <c r="B198" s="126" t="n"/>
      <c r="C198" s="127" t="inlineStr">
        <is>
          <t>в том числе</t>
        </is>
      </c>
      <c r="L198" s="124" t="n"/>
      <c r="M198" s="125" t="n"/>
      <c r="N198" s="124" t="n"/>
    </row>
    <row r="199" ht="19.35" customHeight="1">
      <c r="A199" s="121" t="n"/>
      <c r="B199" s="126" t="n"/>
      <c r="C199" s="127" t="inlineStr">
        <is>
          <t>- оплата труда рабочих (ОТ)</t>
        </is>
      </c>
      <c r="L199" s="124" t="n">
        <v>2908.4</v>
      </c>
      <c r="M199" s="125" t="n"/>
      <c r="N199" s="124" t="n">
        <v>207252.58</v>
      </c>
    </row>
    <row r="200" ht="19.35" customHeight="1">
      <c r="A200" s="121" t="n"/>
      <c r="B200" s="126" t="n"/>
      <c r="C200" s="127" t="inlineStr">
        <is>
          <t>- эксплуатация машин и механизмов</t>
        </is>
      </c>
      <c r="L200" s="124" t="n">
        <v>2499.65</v>
      </c>
      <c r="M200" s="125" t="n"/>
      <c r="N200" s="124" t="n">
        <v>52367.67</v>
      </c>
    </row>
    <row r="201" ht="19.35" customHeight="1">
      <c r="A201" s="121" t="n"/>
      <c r="B201" s="126" t="n"/>
      <c r="C201" s="127" t="inlineStr">
        <is>
          <t>в т.ч. эксплуатация машин и механизмов без учета доплат к оплате труда машинистов</t>
        </is>
      </c>
      <c r="L201" s="124" t="n">
        <v>2499.65</v>
      </c>
      <c r="M201" s="125" t="n"/>
      <c r="N201" s="124" t="n">
        <v>52367.67</v>
      </c>
    </row>
    <row r="202" ht="19.35" customHeight="1">
      <c r="A202" s="121" t="n"/>
      <c r="B202" s="126" t="n"/>
      <c r="C202" s="127" t="inlineStr">
        <is>
          <t>- в т.ч. оплата труда машинистов (ОТм)</t>
        </is>
      </c>
      <c r="L202" s="124" t="n">
        <v>437.12</v>
      </c>
      <c r="M202" s="125" t="n"/>
      <c r="N202" s="124" t="n">
        <v>31149.17</v>
      </c>
    </row>
    <row r="203" ht="19.35" customHeight="1">
      <c r="A203" s="121" t="n"/>
      <c r="B203" s="126" t="n"/>
      <c r="C203" s="127" t="inlineStr">
        <is>
          <t>Всего ФОТ (справочно)</t>
        </is>
      </c>
      <c r="L203" s="124" t="n">
        <v>3345.52</v>
      </c>
      <c r="M203" s="125" t="n"/>
      <c r="N203" s="124" t="n">
        <v>238401.75</v>
      </c>
    </row>
    <row r="204" ht="19.35" customHeight="1">
      <c r="A204" s="121" t="n"/>
      <c r="B204" s="126" t="n"/>
      <c r="C204" s="127" t="inlineStr">
        <is>
          <t>Всего накладные расходы</t>
        </is>
      </c>
      <c r="L204" s="124" t="n">
        <v>2977.52</v>
      </c>
      <c r="M204" s="125" t="n"/>
      <c r="N204" s="124" t="n">
        <v>212177.56</v>
      </c>
    </row>
    <row r="205" ht="19.35" customHeight="1">
      <c r="A205" s="121" t="n"/>
      <c r="B205" s="126" t="n"/>
      <c r="C205" s="127" t="inlineStr">
        <is>
          <t>Всего сметная прибыль</t>
        </is>
      </c>
      <c r="L205" s="124" t="n">
        <v>1371.66</v>
      </c>
      <c r="M205" s="125" t="n"/>
      <c r="N205" s="124" t="n">
        <v>97744.71000000001</v>
      </c>
    </row>
    <row r="206" ht="19.35" customHeight="1">
      <c r="A206" s="121" t="n"/>
      <c r="B206" s="126" t="n"/>
      <c r="C206" s="127" t="inlineStr">
        <is>
          <t>Справочно</t>
        </is>
      </c>
      <c r="L206" s="124" t="n"/>
      <c r="M206" s="125" t="n"/>
      <c r="N206" s="124" t="n"/>
    </row>
    <row r="207" ht="19.35" customHeight="1">
      <c r="A207" s="121" t="n"/>
      <c r="B207" s="122" t="n"/>
      <c r="C207" s="127" t="inlineStr">
        <is>
          <t>затраты труда рабочих</t>
        </is>
      </c>
      <c r="I207" s="131" t="n">
        <v>344.10024</v>
      </c>
      <c r="J207" s="132" t="n"/>
      <c r="K207" s="132" t="n"/>
      <c r="L207" s="125" t="n"/>
      <c r="M207" s="125" t="n"/>
      <c r="N207" s="125" t="n"/>
    </row>
    <row r="208" ht="19.35" customHeight="1">
      <c r="A208" s="121" t="n"/>
      <c r="B208" s="122" t="n"/>
      <c r="C208" s="127" t="inlineStr">
        <is>
          <t>затраты труда машинистов</t>
        </is>
      </c>
      <c r="I208" s="131" t="n">
        <v>32.379</v>
      </c>
      <c r="J208" s="132" t="n"/>
      <c r="K208" s="132" t="n"/>
      <c r="L208" s="125" t="n"/>
      <c r="M208" s="125" t="n"/>
      <c r="N208" s="125" t="n"/>
    </row>
    <row r="209" ht="19.35" customHeight="1">
      <c r="A209" s="121" t="n"/>
      <c r="B209" s="140" t="n"/>
      <c r="C209" s="140" t="n"/>
      <c r="D209" s="36" t="n"/>
      <c r="E209" s="36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1" t="inlineStr">
        <is>
          <t>Составил: ______________________________________/  Григорова И. А. /</t>
        </is>
      </c>
    </row>
    <row r="211" ht="19.35" customHeight="1">
      <c r="A211" s="141" t="n"/>
      <c r="B211" s="141" t="n"/>
      <c r="C211" s="142" t="inlineStr">
        <is>
          <t>должность, подпись (инициалы, фамилия)</t>
        </is>
      </c>
      <c r="G211" s="143" t="n"/>
      <c r="H211" s="143" t="n"/>
      <c r="I211" s="143" t="n"/>
      <c r="J211" s="141" t="n"/>
      <c r="K211" s="141" t="n"/>
      <c r="L211" s="141" t="n"/>
      <c r="M211" s="141" t="n"/>
      <c r="N211" s="141" t="n"/>
    </row>
    <row r="212" ht="19.35" customHeight="1">
      <c r="A212" s="141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2" t="inlineStr">
        <is>
          <t>должность, подпись (инициалы, фамилия)</t>
        </is>
      </c>
      <c r="G213" s="143" t="n"/>
      <c r="H213" s="143" t="n"/>
      <c r="I213" s="143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Амурская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Амурская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02-35_1-06</t>
        </is>
      </c>
    </row>
    <row r="25" ht="19.35" customHeight="1">
      <c r="A25" s="7" t="inlineStr">
        <is>
          <t>35 ВЛ220 Архара-Облучье с отпайкой на ПС Тарманчука.  Архаринский р-он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25.04</v>
      </c>
      <c r="M31" s="61" t="n">
        <v>0.35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57.59</v>
      </c>
      <c r="E32" s="68" t="inlineStr">
        <is>
          <t>(</t>
        </is>
      </c>
      <c r="F32" s="67" t="n">
        <v>0.8100000000000001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41.93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/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57.59</v>
      </c>
      <c r="E34" s="68" t="inlineStr">
        <is>
          <t>(</t>
        </is>
      </c>
      <c r="F34" s="74" t="n">
        <v>0.8100000000000001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Пролет 62-65,132-135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42" customHeight="1">
      <c r="A44" s="84" t="inlineStr">
        <is>
          <t>1</t>
        </is>
      </c>
      <c r="B44" s="87" t="inlineStr">
        <is>
          <t>ФЕР01-02-101-02</t>
        </is>
      </c>
      <c r="C44" s="88" t="inlineStr">
        <is>
          <t>Разделка древесины мягких пород, полученной от валки леса, диаметр стволов: до 16 см</t>
        </is>
      </c>
      <c r="D44" s="266" t="n"/>
      <c r="E44" s="267" t="n"/>
      <c r="F44" s="89" t="inlineStr">
        <is>
          <t>100 деревьев</t>
        </is>
      </c>
      <c r="G44" s="90" t="n">
        <v>1.01</v>
      </c>
      <c r="H44" s="91" t="n">
        <v>1</v>
      </c>
      <c r="I44" s="112" t="n">
        <v>1.01</v>
      </c>
      <c r="J44" s="90" t="n"/>
      <c r="K44" s="90" t="n"/>
      <c r="L44" s="90" t="n"/>
      <c r="M44" s="90" t="n"/>
      <c r="N44" s="90" t="n"/>
    </row>
    <row r="45" ht="24.6" customHeight="1">
      <c r="A45" s="92" t="n"/>
      <c r="B45" s="93" t="inlineStr">
        <is>
          <t>Прил.1.12 п.3.213</t>
        </is>
      </c>
      <c r="C45" s="94" t="inlineStr">
        <is>
          <t>Разделка древесины без заготовки дров ОЗП=0,8; ЭМ=0,7; ЗПМ=0,7; ТЗ=0,8; ТЗМ=0,7</t>
        </is>
      </c>
      <c r="D45" s="266" t="n"/>
      <c r="E45" s="266" t="n"/>
      <c r="F45" s="266" t="n"/>
      <c r="G45" s="266" t="n"/>
      <c r="H45" s="266" t="n"/>
      <c r="I45" s="266" t="n"/>
      <c r="J45" s="266" t="n"/>
      <c r="K45" s="266" t="n"/>
      <c r="L45" s="266" t="n"/>
      <c r="M45" s="266" t="n"/>
      <c r="N45" s="267" t="n"/>
    </row>
    <row r="46" ht="19.35" customHeight="1">
      <c r="A46" s="92" t="n"/>
      <c r="B46" s="93" t="inlineStr">
        <is>
          <t>1</t>
        </is>
      </c>
      <c r="C46" s="94" t="inlineStr">
        <is>
          <t>ОТ</t>
        </is>
      </c>
      <c r="D46" s="266" t="n"/>
      <c r="E46" s="267" t="n"/>
      <c r="F46" s="95" t="n"/>
      <c r="G46" s="95" t="n"/>
      <c r="H46" s="95" t="n"/>
      <c r="I46" s="96" t="n"/>
      <c r="J46" s="97" t="n">
        <v>112.29</v>
      </c>
      <c r="K46" s="144" t="n">
        <v>0.96</v>
      </c>
      <c r="L46" s="97" t="n">
        <v>108.88</v>
      </c>
      <c r="M46" s="97" t="n">
        <v>71.26000000000001</v>
      </c>
      <c r="N46" s="99" t="n">
        <v>7758.79</v>
      </c>
    </row>
    <row r="47" ht="19.35" customHeight="1">
      <c r="A47" s="92" t="n"/>
      <c r="B47" s="100" t="n"/>
      <c r="C47" s="94" t="inlineStr">
        <is>
          <t>ЗТ</t>
        </is>
      </c>
      <c r="D47" s="266" t="n"/>
      <c r="E47" s="267" t="n"/>
      <c r="F47" s="101" t="inlineStr">
        <is>
          <t>чел.-ч</t>
        </is>
      </c>
      <c r="G47" s="271" t="n">
        <v>13.4</v>
      </c>
      <c r="H47" s="144" t="n">
        <v>0.96</v>
      </c>
      <c r="I47" s="270" t="n">
        <v>12.99264</v>
      </c>
      <c r="J47" s="96" t="n"/>
      <c r="K47" s="96" t="n"/>
      <c r="L47" s="96" t="n"/>
      <c r="M47" s="96" t="n"/>
      <c r="N47" s="96" t="n"/>
    </row>
    <row r="48" ht="19.35" customHeight="1">
      <c r="A48" s="92" t="n"/>
      <c r="B48" s="100" t="n"/>
      <c r="C48" s="94" t="inlineStr">
        <is>
          <t>Итого по расценке</t>
        </is>
      </c>
      <c r="D48" s="266" t="n"/>
      <c r="E48" s="267" t="n"/>
      <c r="F48" s="95" t="n"/>
      <c r="G48" s="103" t="n"/>
      <c r="H48" s="103" t="n"/>
      <c r="I48" s="96" t="n"/>
      <c r="J48" s="97" t="n">
        <v>112.29</v>
      </c>
      <c r="K48" s="96" t="n"/>
      <c r="L48" s="97" t="n">
        <v>108.88</v>
      </c>
      <c r="M48" s="96" t="n"/>
      <c r="N48" s="104" t="n"/>
    </row>
    <row r="49" ht="19.35" customHeight="1">
      <c r="A49" s="92" t="n"/>
      <c r="B49" s="105" t="n"/>
      <c r="C49" s="94" t="inlineStr">
        <is>
          <t>ФОТ</t>
        </is>
      </c>
      <c r="D49" s="266" t="n"/>
      <c r="E49" s="267" t="n"/>
      <c r="F49" s="95" t="n"/>
      <c r="G49" s="103" t="n"/>
      <c r="H49" s="103" t="n"/>
      <c r="I49" s="96" t="n"/>
      <c r="J49" s="96" t="n"/>
      <c r="K49" s="96" t="n"/>
      <c r="L49" s="97" t="n">
        <v>108.88</v>
      </c>
      <c r="M49" s="96" t="n"/>
      <c r="N49" s="99" t="n">
        <v>7758.79</v>
      </c>
    </row>
    <row r="50" ht="42" customHeight="1">
      <c r="A50" s="92" t="n"/>
      <c r="B50" s="106" t="inlineStr">
        <is>
          <t>Пр/812-001.4-1</t>
        </is>
      </c>
      <c r="C50" s="94" t="inlineStr">
        <is>
          <t>НР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89</v>
      </c>
      <c r="H50" s="108" t="n"/>
      <c r="I50" s="107" t="n">
        <v>89</v>
      </c>
      <c r="J50" s="96" t="n"/>
      <c r="K50" s="96" t="n"/>
      <c r="L50" s="97" t="n">
        <v>96.90000000000001</v>
      </c>
      <c r="M50" s="96" t="n"/>
      <c r="N50" s="109" t="n">
        <v>6905.32</v>
      </c>
    </row>
    <row r="51" ht="42" customHeight="1">
      <c r="A51" s="92" t="n"/>
      <c r="B51" s="106" t="inlineStr">
        <is>
          <t>Пр/774-001.4</t>
        </is>
      </c>
      <c r="C51" s="94" t="inlineStr">
        <is>
          <t>СП Земляные работы по другим видам работ (подготовительным, сопутствующим, укрепительным)</t>
        </is>
      </c>
      <c r="D51" s="266" t="n"/>
      <c r="E51" s="267" t="n"/>
      <c r="F51" s="101" t="inlineStr">
        <is>
          <t>%</t>
        </is>
      </c>
      <c r="G51" s="107" t="n">
        <v>41</v>
      </c>
      <c r="H51" s="108" t="n"/>
      <c r="I51" s="107" t="n">
        <v>41</v>
      </c>
      <c r="J51" s="96" t="n"/>
      <c r="K51" s="96" t="n"/>
      <c r="L51" s="97" t="n">
        <v>44.64</v>
      </c>
      <c r="M51" s="96" t="n"/>
      <c r="N51" s="99" t="n">
        <v>3181.1</v>
      </c>
    </row>
    <row r="52" ht="19.35" customHeight="1">
      <c r="A52" s="92" t="n"/>
      <c r="B52" s="105" t="n"/>
      <c r="C52" s="84" t="inlineStr">
        <is>
          <t>Всего по позиции</t>
        </is>
      </c>
      <c r="D52" s="266" t="n"/>
      <c r="E52" s="267" t="n"/>
      <c r="F52" s="96" t="n"/>
      <c r="G52" s="103" t="n"/>
      <c r="H52" s="103" t="n"/>
      <c r="I52" s="110" t="n"/>
      <c r="J52" s="110" t="n"/>
      <c r="K52" s="110" t="n"/>
      <c r="L52" s="112" t="n">
        <v>250.42</v>
      </c>
      <c r="M52" s="110" t="n"/>
      <c r="N52" s="90" t="n"/>
    </row>
    <row r="53" ht="42" customHeight="1">
      <c r="A53" s="84" t="inlineStr">
        <is>
          <t>2</t>
        </is>
      </c>
      <c r="B53" s="87" t="inlineStr">
        <is>
          <t>ФЕР01-02-101-05</t>
        </is>
      </c>
      <c r="C53" s="88" t="inlineStr">
        <is>
          <t>Разделка древесины мягких пород, полученной от валки леса, диаметр стволов: до 28 см</t>
        </is>
      </c>
      <c r="D53" s="266" t="n"/>
      <c r="E53" s="267" t="n"/>
      <c r="F53" s="89" t="inlineStr">
        <is>
          <t>100 деревьев</t>
        </is>
      </c>
      <c r="G53" s="90" t="n">
        <v>0.37</v>
      </c>
      <c r="H53" s="91" t="n">
        <v>1</v>
      </c>
      <c r="I53" s="112" t="n">
        <v>0.37</v>
      </c>
      <c r="J53" s="90" t="n"/>
      <c r="K53" s="90" t="n"/>
      <c r="L53" s="90" t="n"/>
      <c r="M53" s="90" t="n"/>
      <c r="N53" s="90" t="n"/>
    </row>
    <row r="54" ht="24.6" customHeight="1">
      <c r="A54" s="92" t="n"/>
      <c r="B54" s="93" t="inlineStr">
        <is>
          <t>Прил.1.12 п.3.213</t>
        </is>
      </c>
      <c r="C54" s="94" t="inlineStr">
        <is>
          <t>Разделка древесины без заготовки дров ОЗП=0,8; ЭМ=0,7; ЗПМ=0,7; ТЗ=0,8; ТЗМ=0,7</t>
        </is>
      </c>
      <c r="D54" s="266" t="n"/>
      <c r="E54" s="266" t="n"/>
      <c r="F54" s="266" t="n"/>
      <c r="G54" s="266" t="n"/>
      <c r="H54" s="266" t="n"/>
      <c r="I54" s="266" t="n"/>
      <c r="J54" s="266" t="n"/>
      <c r="K54" s="266" t="n"/>
      <c r="L54" s="266" t="n"/>
      <c r="M54" s="266" t="n"/>
      <c r="N54" s="267" t="n"/>
    </row>
    <row r="55" ht="19.35" customHeight="1">
      <c r="A55" s="92" t="n"/>
      <c r="B55" s="93" t="inlineStr">
        <is>
          <t>1</t>
        </is>
      </c>
      <c r="C55" s="94" t="inlineStr">
        <is>
          <t>ОТ</t>
        </is>
      </c>
      <c r="D55" s="266" t="n"/>
      <c r="E55" s="267" t="n"/>
      <c r="F55" s="95" t="n"/>
      <c r="G55" s="95" t="n"/>
      <c r="H55" s="95" t="n"/>
      <c r="I55" s="96" t="n"/>
      <c r="J55" s="97" t="n">
        <v>323.47</v>
      </c>
      <c r="K55" s="144" t="n">
        <v>0.96</v>
      </c>
      <c r="L55" s="97" t="n">
        <v>114.9</v>
      </c>
      <c r="M55" s="97" t="n">
        <v>71.26000000000001</v>
      </c>
      <c r="N55" s="99" t="n">
        <v>8187.77</v>
      </c>
    </row>
    <row r="56" ht="19.35" customHeight="1">
      <c r="A56" s="92" t="n"/>
      <c r="B56" s="100" t="n"/>
      <c r="C56" s="94" t="inlineStr">
        <is>
          <t>ЗТ</t>
        </is>
      </c>
      <c r="D56" s="266" t="n"/>
      <c r="E56" s="267" t="n"/>
      <c r="F56" s="101" t="inlineStr">
        <is>
          <t>чел.-ч</t>
        </is>
      </c>
      <c r="G56" s="271" t="n">
        <v>38.6</v>
      </c>
      <c r="H56" s="144" t="n">
        <v>0.96</v>
      </c>
      <c r="I56" s="270" t="n">
        <v>13.71072</v>
      </c>
      <c r="J56" s="96" t="n"/>
      <c r="K56" s="96" t="n"/>
      <c r="L56" s="96" t="n"/>
      <c r="M56" s="96" t="n"/>
      <c r="N56" s="96" t="n"/>
    </row>
    <row r="57" ht="19.35" customHeight="1">
      <c r="A57" s="92" t="n"/>
      <c r="B57" s="100" t="n"/>
      <c r="C57" s="94" t="inlineStr">
        <is>
          <t>Итого по расценке</t>
        </is>
      </c>
      <c r="D57" s="266" t="n"/>
      <c r="E57" s="267" t="n"/>
      <c r="F57" s="95" t="n"/>
      <c r="G57" s="103" t="n"/>
      <c r="H57" s="103" t="n"/>
      <c r="I57" s="96" t="n"/>
      <c r="J57" s="97" t="n">
        <v>323.47</v>
      </c>
      <c r="K57" s="96" t="n"/>
      <c r="L57" s="97" t="n">
        <v>114.9</v>
      </c>
      <c r="M57" s="96" t="n"/>
      <c r="N57" s="104" t="n"/>
    </row>
    <row r="58" ht="19.35" customHeight="1">
      <c r="A58" s="92" t="n"/>
      <c r="B58" s="105" t="n"/>
      <c r="C58" s="94" t="inlineStr">
        <is>
          <t>ФОТ</t>
        </is>
      </c>
      <c r="D58" s="266" t="n"/>
      <c r="E58" s="267" t="n"/>
      <c r="F58" s="95" t="n"/>
      <c r="G58" s="103" t="n"/>
      <c r="H58" s="103" t="n"/>
      <c r="I58" s="96" t="n"/>
      <c r="J58" s="96" t="n"/>
      <c r="K58" s="96" t="n"/>
      <c r="L58" s="97" t="n">
        <v>114.9</v>
      </c>
      <c r="M58" s="96" t="n"/>
      <c r="N58" s="99" t="n">
        <v>8187.77</v>
      </c>
    </row>
    <row r="59" ht="42" customHeight="1">
      <c r="A59" s="92" t="n"/>
      <c r="B59" s="106" t="inlineStr">
        <is>
          <t>Пр/812-001.4-1</t>
        </is>
      </c>
      <c r="C59" s="94" t="inlineStr">
        <is>
          <t>НР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89</v>
      </c>
      <c r="H59" s="108" t="n"/>
      <c r="I59" s="107" t="n">
        <v>89</v>
      </c>
      <c r="J59" s="96" t="n"/>
      <c r="K59" s="96" t="n"/>
      <c r="L59" s="97" t="n">
        <v>102.26</v>
      </c>
      <c r="M59" s="96" t="n"/>
      <c r="N59" s="109" t="n">
        <v>7287.12</v>
      </c>
    </row>
    <row r="60" ht="42" customHeight="1">
      <c r="A60" s="92" t="n"/>
      <c r="B60" s="106" t="inlineStr">
        <is>
          <t>Пр/774-001.4</t>
        </is>
      </c>
      <c r="C60" s="94" t="inlineStr">
        <is>
          <t>СП Земляные работы по другим видам работ (подготовительным, сопутствующим, укрепительным)</t>
        </is>
      </c>
      <c r="D60" s="266" t="n"/>
      <c r="E60" s="267" t="n"/>
      <c r="F60" s="101" t="inlineStr">
        <is>
          <t>%</t>
        </is>
      </c>
      <c r="G60" s="107" t="n">
        <v>41</v>
      </c>
      <c r="H60" s="108" t="n"/>
      <c r="I60" s="107" t="n">
        <v>41</v>
      </c>
      <c r="J60" s="96" t="n"/>
      <c r="K60" s="96" t="n"/>
      <c r="L60" s="97" t="n">
        <v>47.11</v>
      </c>
      <c r="M60" s="96" t="n"/>
      <c r="N60" s="99" t="n">
        <v>3356.99</v>
      </c>
    </row>
    <row r="61" ht="19.35" customHeight="1">
      <c r="A61" s="92" t="n"/>
      <c r="B61" s="105" t="n"/>
      <c r="C61" s="84" t="inlineStr">
        <is>
          <t>Всего по позиции</t>
        </is>
      </c>
      <c r="D61" s="266" t="n"/>
      <c r="E61" s="267" t="n"/>
      <c r="F61" s="96" t="n"/>
      <c r="G61" s="103" t="n"/>
      <c r="H61" s="103" t="n"/>
      <c r="I61" s="110" t="n"/>
      <c r="J61" s="110" t="n"/>
      <c r="K61" s="110" t="n"/>
      <c r="L61" s="112" t="n">
        <v>264.27</v>
      </c>
      <c r="M61" s="110" t="n"/>
      <c r="N61" s="90" t="n"/>
    </row>
    <row r="62" ht="42" customHeight="1">
      <c r="A62" s="84" t="inlineStr">
        <is>
          <t>3</t>
        </is>
      </c>
      <c r="B62" s="87" t="inlineStr">
        <is>
          <t>ФЕР01-02-101-06</t>
        </is>
      </c>
      <c r="C62" s="88" t="inlineStr">
        <is>
          <t>Разделка древесины мягких пород, полученной от валки леса, диаметр стволов: до 32 см</t>
        </is>
      </c>
      <c r="D62" s="266" t="n"/>
      <c r="E62" s="267" t="n"/>
      <c r="F62" s="89" t="inlineStr">
        <is>
          <t>100 деревьев</t>
        </is>
      </c>
      <c r="G62" s="90" t="n">
        <v>0.15</v>
      </c>
      <c r="H62" s="91" t="n">
        <v>1</v>
      </c>
      <c r="I62" s="112" t="n">
        <v>0.15</v>
      </c>
      <c r="J62" s="90" t="n"/>
      <c r="K62" s="90" t="n"/>
      <c r="L62" s="90" t="n"/>
      <c r="M62" s="90" t="n"/>
      <c r="N62" s="90" t="n"/>
    </row>
    <row r="63" ht="24.6" customHeight="1">
      <c r="A63" s="92" t="n"/>
      <c r="B63" s="93" t="inlineStr">
        <is>
          <t>Прил.1.12 п.3.213</t>
        </is>
      </c>
      <c r="C63" s="94" t="inlineStr">
        <is>
          <t>Разделка древесины без заготовки дров ОЗП=0,8; ЭМ=0,7; ЗПМ=0,7; ТЗ=0,8; ТЗМ=0,7</t>
        </is>
      </c>
      <c r="D63" s="266" t="n"/>
      <c r="E63" s="266" t="n"/>
      <c r="F63" s="266" t="n"/>
      <c r="G63" s="266" t="n"/>
      <c r="H63" s="266" t="n"/>
      <c r="I63" s="266" t="n"/>
      <c r="J63" s="266" t="n"/>
      <c r="K63" s="266" t="n"/>
      <c r="L63" s="266" t="n"/>
      <c r="M63" s="266" t="n"/>
      <c r="N63" s="267" t="n"/>
    </row>
    <row r="64" ht="19.35" customHeight="1">
      <c r="A64" s="92" t="n"/>
      <c r="B64" s="93" t="inlineStr">
        <is>
          <t>1</t>
        </is>
      </c>
      <c r="C64" s="94" t="inlineStr">
        <is>
          <t>ОТ</t>
        </is>
      </c>
      <c r="D64" s="266" t="n"/>
      <c r="E64" s="267" t="n"/>
      <c r="F64" s="95" t="n"/>
      <c r="G64" s="95" t="n"/>
      <c r="H64" s="95" t="n"/>
      <c r="I64" s="96" t="n"/>
      <c r="J64" s="97" t="n">
        <v>406.43</v>
      </c>
      <c r="K64" s="144" t="n">
        <v>0.96</v>
      </c>
      <c r="L64" s="97" t="n">
        <v>58.53</v>
      </c>
      <c r="M64" s="97" t="n">
        <v>71.26000000000001</v>
      </c>
      <c r="N64" s="99" t="n">
        <v>4170.85</v>
      </c>
    </row>
    <row r="65" ht="19.35" customHeight="1">
      <c r="A65" s="92" t="n"/>
      <c r="B65" s="100" t="n"/>
      <c r="C65" s="94" t="inlineStr">
        <is>
          <t>ЗТ</t>
        </is>
      </c>
      <c r="D65" s="266" t="n"/>
      <c r="E65" s="267" t="n"/>
      <c r="F65" s="101" t="inlineStr">
        <is>
          <t>чел.-ч</t>
        </is>
      </c>
      <c r="G65" s="271" t="n">
        <v>48.5</v>
      </c>
      <c r="H65" s="144" t="n">
        <v>0.96</v>
      </c>
      <c r="I65" s="269" t="n">
        <v>6.984</v>
      </c>
      <c r="J65" s="96" t="n"/>
      <c r="K65" s="96" t="n"/>
      <c r="L65" s="96" t="n"/>
      <c r="M65" s="96" t="n"/>
      <c r="N65" s="96" t="n"/>
    </row>
    <row r="66" ht="19.35" customHeight="1">
      <c r="A66" s="92" t="n"/>
      <c r="B66" s="100" t="n"/>
      <c r="C66" s="94" t="inlineStr">
        <is>
          <t>Итого по расценке</t>
        </is>
      </c>
      <c r="D66" s="266" t="n"/>
      <c r="E66" s="267" t="n"/>
      <c r="F66" s="95" t="n"/>
      <c r="G66" s="103" t="n"/>
      <c r="H66" s="103" t="n"/>
      <c r="I66" s="96" t="n"/>
      <c r="J66" s="97" t="n">
        <v>406.43</v>
      </c>
      <c r="K66" s="96" t="n"/>
      <c r="L66" s="97" t="n">
        <v>58.53</v>
      </c>
      <c r="M66" s="96" t="n"/>
      <c r="N66" s="104" t="n"/>
    </row>
    <row r="67" ht="19.35" customHeight="1">
      <c r="A67" s="92" t="n"/>
      <c r="B67" s="105" t="n"/>
      <c r="C67" s="94" t="inlineStr">
        <is>
          <t>ФОТ</t>
        </is>
      </c>
      <c r="D67" s="266" t="n"/>
      <c r="E67" s="267" t="n"/>
      <c r="F67" s="95" t="n"/>
      <c r="G67" s="103" t="n"/>
      <c r="H67" s="103" t="n"/>
      <c r="I67" s="96" t="n"/>
      <c r="J67" s="96" t="n"/>
      <c r="K67" s="96" t="n"/>
      <c r="L67" s="97" t="n">
        <v>58.53</v>
      </c>
      <c r="M67" s="96" t="n"/>
      <c r="N67" s="99" t="n">
        <v>4170.85</v>
      </c>
    </row>
    <row r="68" ht="42" customHeight="1">
      <c r="A68" s="92" t="n"/>
      <c r="B68" s="106" t="inlineStr">
        <is>
          <t>Пр/812-001.4-1</t>
        </is>
      </c>
      <c r="C68" s="94" t="inlineStr">
        <is>
          <t>НР Земляные работы по другим видам работ (подготовительным, сопутствующим, укрепительным)</t>
        </is>
      </c>
      <c r="D68" s="266" t="n"/>
      <c r="E68" s="267" t="n"/>
      <c r="F68" s="101" t="inlineStr">
        <is>
          <t>%</t>
        </is>
      </c>
      <c r="G68" s="107" t="n">
        <v>89</v>
      </c>
      <c r="H68" s="108" t="n"/>
      <c r="I68" s="107" t="n">
        <v>89</v>
      </c>
      <c r="J68" s="96" t="n"/>
      <c r="K68" s="96" t="n"/>
      <c r="L68" s="97" t="n">
        <v>52.09</v>
      </c>
      <c r="M68" s="96" t="n"/>
      <c r="N68" s="109" t="n">
        <v>3712.06</v>
      </c>
    </row>
    <row r="69" ht="42" customHeight="1">
      <c r="A69" s="92" t="n"/>
      <c r="B69" s="106" t="inlineStr">
        <is>
          <t>Пр/774-001.4</t>
        </is>
      </c>
      <c r="C69" s="94" t="inlineStr">
        <is>
          <t>СП Земляные работы по другим видам работ (подготовительным, сопутствующим, укрепительным)</t>
        </is>
      </c>
      <c r="D69" s="266" t="n"/>
      <c r="E69" s="267" t="n"/>
      <c r="F69" s="101" t="inlineStr">
        <is>
          <t>%</t>
        </is>
      </c>
      <c r="G69" s="107" t="n">
        <v>41</v>
      </c>
      <c r="H69" s="108" t="n"/>
      <c r="I69" s="107" t="n">
        <v>41</v>
      </c>
      <c r="J69" s="96" t="n"/>
      <c r="K69" s="96" t="n"/>
      <c r="L69" s="97" t="n">
        <v>24</v>
      </c>
      <c r="M69" s="96" t="n"/>
      <c r="N69" s="99" t="n">
        <v>1710.05</v>
      </c>
    </row>
    <row r="70" ht="19.35" customHeight="1">
      <c r="A70" s="92" t="n"/>
      <c r="B70" s="105" t="n"/>
      <c r="C70" s="84" t="inlineStr">
        <is>
          <t>Всего по позиции</t>
        </is>
      </c>
      <c r="D70" s="266" t="n"/>
      <c r="E70" s="267" t="n"/>
      <c r="F70" s="96" t="n"/>
      <c r="G70" s="103" t="n"/>
      <c r="H70" s="103" t="n"/>
      <c r="I70" s="110" t="n"/>
      <c r="J70" s="110" t="n"/>
      <c r="K70" s="110" t="n"/>
      <c r="L70" s="112" t="n">
        <v>134.62</v>
      </c>
      <c r="M70" s="110" t="n"/>
      <c r="N70" s="90" t="n"/>
    </row>
    <row r="71" ht="55.35" customHeight="1">
      <c r="A71" s="84" t="inlineStr">
        <is>
          <t>4</t>
        </is>
      </c>
      <c r="B71" s="87" t="inlineStr">
        <is>
          <t>ФЕР01-02-101-09</t>
        </is>
      </c>
      <c r="C71" s="88" t="inlineStr">
        <is>
          <t>Разделка древесины твердых пород и лиственницы, полученной от валки леса, диаметр стволов: до 16 см</t>
        </is>
      </c>
      <c r="D71" s="266" t="n"/>
      <c r="E71" s="267" t="n"/>
      <c r="F71" s="89" t="inlineStr">
        <is>
          <t>100 деревьев</t>
        </is>
      </c>
      <c r="G71" s="90" t="n">
        <v>0.2</v>
      </c>
      <c r="H71" s="91" t="n">
        <v>1</v>
      </c>
      <c r="I71" s="273" t="n">
        <v>0.2</v>
      </c>
      <c r="J71" s="90" t="n"/>
      <c r="K71" s="90" t="n"/>
      <c r="L71" s="90" t="n"/>
      <c r="M71" s="90" t="n"/>
      <c r="N71" s="90" t="n"/>
    </row>
    <row r="72" ht="24.6" customHeight="1">
      <c r="A72" s="92" t="n"/>
      <c r="B72" s="93" t="inlineStr">
        <is>
          <t>Прил.1.12 п.3.213</t>
        </is>
      </c>
      <c r="C72" s="94" t="inlineStr">
        <is>
          <t>Разделка древесины без заготовки дров ОЗП=0,8; ЭМ=0,7; ЗПМ=0,7; ТЗ=0,8; ТЗМ=0,7</t>
        </is>
      </c>
      <c r="D72" s="266" t="n"/>
      <c r="E72" s="266" t="n"/>
      <c r="F72" s="266" t="n"/>
      <c r="G72" s="266" t="n"/>
      <c r="H72" s="266" t="n"/>
      <c r="I72" s="266" t="n"/>
      <c r="J72" s="266" t="n"/>
      <c r="K72" s="266" t="n"/>
      <c r="L72" s="266" t="n"/>
      <c r="M72" s="266" t="n"/>
      <c r="N72" s="267" t="n"/>
    </row>
    <row r="73" ht="19.35" customHeight="1">
      <c r="A73" s="92" t="n"/>
      <c r="B73" s="93" t="inlineStr">
        <is>
          <t>1</t>
        </is>
      </c>
      <c r="C73" s="94" t="inlineStr">
        <is>
          <t>ОТ</t>
        </is>
      </c>
      <c r="D73" s="266" t="n"/>
      <c r="E73" s="267" t="n"/>
      <c r="F73" s="95" t="n"/>
      <c r="G73" s="95" t="n"/>
      <c r="H73" s="95" t="n"/>
      <c r="I73" s="96" t="n"/>
      <c r="J73" s="97" t="n">
        <v>131.57</v>
      </c>
      <c r="K73" s="144" t="n">
        <v>0.96</v>
      </c>
      <c r="L73" s="97" t="n">
        <v>25.26</v>
      </c>
      <c r="M73" s="97" t="n">
        <v>71.26000000000001</v>
      </c>
      <c r="N73" s="99" t="n">
        <v>1800.03</v>
      </c>
    </row>
    <row r="74" ht="19.35" customHeight="1">
      <c r="A74" s="92" t="n"/>
      <c r="B74" s="100" t="n"/>
      <c r="C74" s="94" t="inlineStr">
        <is>
          <t>ЗТ</t>
        </is>
      </c>
      <c r="D74" s="266" t="n"/>
      <c r="E74" s="267" t="n"/>
      <c r="F74" s="101" t="inlineStr">
        <is>
          <t>чел.-ч</t>
        </is>
      </c>
      <c r="G74" s="271" t="n">
        <v>15.7</v>
      </c>
      <c r="H74" s="144" t="n">
        <v>0.96</v>
      </c>
      <c r="I74" s="272" t="n">
        <v>3.0144</v>
      </c>
      <c r="J74" s="96" t="n"/>
      <c r="K74" s="96" t="n"/>
      <c r="L74" s="96" t="n"/>
      <c r="M74" s="96" t="n"/>
      <c r="N74" s="96" t="n"/>
    </row>
    <row r="75" ht="19.35" customHeight="1">
      <c r="A75" s="92" t="n"/>
      <c r="B75" s="100" t="n"/>
      <c r="C75" s="94" t="inlineStr">
        <is>
          <t>Итого по расценке</t>
        </is>
      </c>
      <c r="D75" s="266" t="n"/>
      <c r="E75" s="267" t="n"/>
      <c r="F75" s="95" t="n"/>
      <c r="G75" s="103" t="n"/>
      <c r="H75" s="103" t="n"/>
      <c r="I75" s="96" t="n"/>
      <c r="J75" s="97" t="n">
        <v>131.57</v>
      </c>
      <c r="K75" s="96" t="n"/>
      <c r="L75" s="97" t="n">
        <v>25.26</v>
      </c>
      <c r="M75" s="96" t="n"/>
      <c r="N75" s="104" t="n"/>
    </row>
    <row r="76" ht="19.35" customHeight="1">
      <c r="A76" s="92" t="n"/>
      <c r="B76" s="105" t="n"/>
      <c r="C76" s="94" t="inlineStr">
        <is>
          <t>ФОТ</t>
        </is>
      </c>
      <c r="D76" s="266" t="n"/>
      <c r="E76" s="267" t="n"/>
      <c r="F76" s="95" t="n"/>
      <c r="G76" s="103" t="n"/>
      <c r="H76" s="103" t="n"/>
      <c r="I76" s="96" t="n"/>
      <c r="J76" s="96" t="n"/>
      <c r="K76" s="96" t="n"/>
      <c r="L76" s="97" t="n">
        <v>25.26</v>
      </c>
      <c r="M76" s="96" t="n"/>
      <c r="N76" s="99" t="n">
        <v>1800.03</v>
      </c>
    </row>
    <row r="77" ht="42" customHeight="1">
      <c r="A77" s="92" t="n"/>
      <c r="B77" s="106" t="inlineStr">
        <is>
          <t>Пр/812-001.4-1</t>
        </is>
      </c>
      <c r="C77" s="94" t="inlineStr">
        <is>
          <t>НР Земляные работы по другим видам работ (подготовительным, сопутствующим, укрепительным)</t>
        </is>
      </c>
      <c r="D77" s="266" t="n"/>
      <c r="E77" s="267" t="n"/>
      <c r="F77" s="101" t="inlineStr">
        <is>
          <t>%</t>
        </is>
      </c>
      <c r="G77" s="107" t="n">
        <v>89</v>
      </c>
      <c r="H77" s="108" t="n"/>
      <c r="I77" s="107" t="n">
        <v>89</v>
      </c>
      <c r="J77" s="96" t="n"/>
      <c r="K77" s="96" t="n"/>
      <c r="L77" s="97" t="n">
        <v>22.48</v>
      </c>
      <c r="M77" s="96" t="n"/>
      <c r="N77" s="109" t="n">
        <v>1602.03</v>
      </c>
    </row>
    <row r="78" ht="42" customHeight="1">
      <c r="A78" s="92" t="n"/>
      <c r="B78" s="106" t="inlineStr">
        <is>
          <t>Пр/774-001.4</t>
        </is>
      </c>
      <c r="C78" s="94" t="inlineStr">
        <is>
          <t>СП Земляные работы по другим видам работ (подготовительным, сопутствующим, укрепительным)</t>
        </is>
      </c>
      <c r="D78" s="266" t="n"/>
      <c r="E78" s="267" t="n"/>
      <c r="F78" s="101" t="inlineStr">
        <is>
          <t>%</t>
        </is>
      </c>
      <c r="G78" s="107" t="n">
        <v>41</v>
      </c>
      <c r="H78" s="108" t="n"/>
      <c r="I78" s="107" t="n">
        <v>41</v>
      </c>
      <c r="J78" s="96" t="n"/>
      <c r="K78" s="96" t="n"/>
      <c r="L78" s="97" t="n">
        <v>10.36</v>
      </c>
      <c r="M78" s="96" t="n"/>
      <c r="N78" s="97" t="n">
        <v>738.01</v>
      </c>
    </row>
    <row r="79" ht="19.35" customHeight="1">
      <c r="A79" s="92" t="n"/>
      <c r="B79" s="105" t="n"/>
      <c r="C79" s="84" t="inlineStr">
        <is>
          <t>Всего по позиции</t>
        </is>
      </c>
      <c r="D79" s="266" t="n"/>
      <c r="E79" s="267" t="n"/>
      <c r="F79" s="96" t="n"/>
      <c r="G79" s="103" t="n"/>
      <c r="H79" s="103" t="n"/>
      <c r="I79" s="110" t="n"/>
      <c r="J79" s="110" t="n"/>
      <c r="K79" s="110" t="n"/>
      <c r="L79" s="112" t="n">
        <v>58.1</v>
      </c>
      <c r="M79" s="110" t="n"/>
      <c r="N79" s="90" t="n"/>
    </row>
    <row r="80" ht="55.35" customHeight="1">
      <c r="A80" s="84" t="inlineStr">
        <is>
          <t>5</t>
        </is>
      </c>
      <c r="B80" s="87" t="inlineStr">
        <is>
          <t>ФЕР01-02-101-12</t>
        </is>
      </c>
      <c r="C80" s="88" t="inlineStr">
        <is>
          <t>Разделка древесины твердых пород и лиственницы, полученной от валки леса, диаметр стволов: до 28 см</t>
        </is>
      </c>
      <c r="D80" s="266" t="n"/>
      <c r="E80" s="267" t="n"/>
      <c r="F80" s="89" t="inlineStr">
        <is>
          <t>100 деревьев</t>
        </is>
      </c>
      <c r="G80" s="90" t="n">
        <v>0.08</v>
      </c>
      <c r="H80" s="91" t="n">
        <v>1</v>
      </c>
      <c r="I80" s="112" t="n">
        <v>0.08</v>
      </c>
      <c r="J80" s="90" t="n"/>
      <c r="K80" s="90" t="n"/>
      <c r="L80" s="90" t="n"/>
      <c r="M80" s="90" t="n"/>
      <c r="N80" s="90" t="n"/>
    </row>
    <row r="81" ht="24.6" customHeight="1">
      <c r="A81" s="92" t="n"/>
      <c r="B81" s="93" t="inlineStr">
        <is>
          <t>Прил.1.12 п.3.213</t>
        </is>
      </c>
      <c r="C81" s="94" t="inlineStr">
        <is>
          <t>Разделка древесины без заготовки дров ОЗП=0,8; ЭМ=0,7; ЗПМ=0,7; ТЗ=0,8; ТЗМ=0,7</t>
        </is>
      </c>
      <c r="D81" s="266" t="n"/>
      <c r="E81" s="266" t="n"/>
      <c r="F81" s="266" t="n"/>
      <c r="G81" s="266" t="n"/>
      <c r="H81" s="266" t="n"/>
      <c r="I81" s="266" t="n"/>
      <c r="J81" s="266" t="n"/>
      <c r="K81" s="266" t="n"/>
      <c r="L81" s="266" t="n"/>
      <c r="M81" s="266" t="n"/>
      <c r="N81" s="267" t="n"/>
    </row>
    <row r="82" ht="19.35" customHeight="1">
      <c r="A82" s="92" t="n"/>
      <c r="B82" s="93" t="inlineStr">
        <is>
          <t>1</t>
        </is>
      </c>
      <c r="C82" s="94" t="inlineStr">
        <is>
          <t>ОТ</t>
        </is>
      </c>
      <c r="D82" s="266" t="n"/>
      <c r="E82" s="267" t="n"/>
      <c r="F82" s="95" t="n"/>
      <c r="G82" s="95" t="n"/>
      <c r="H82" s="95" t="n"/>
      <c r="I82" s="96" t="n"/>
      <c r="J82" s="97" t="n">
        <v>384.64</v>
      </c>
      <c r="K82" s="144" t="n">
        <v>0.96</v>
      </c>
      <c r="L82" s="97" t="n">
        <v>29.54</v>
      </c>
      <c r="M82" s="97" t="n">
        <v>71.26000000000001</v>
      </c>
      <c r="N82" s="99" t="n">
        <v>2105.02</v>
      </c>
    </row>
    <row r="83" ht="19.35" customHeight="1">
      <c r="A83" s="92" t="n"/>
      <c r="B83" s="100" t="n"/>
      <c r="C83" s="94" t="inlineStr">
        <is>
          <t>ЗТ</t>
        </is>
      </c>
      <c r="D83" s="266" t="n"/>
      <c r="E83" s="267" t="n"/>
      <c r="F83" s="101" t="inlineStr">
        <is>
          <t>чел.-ч</t>
        </is>
      </c>
      <c r="G83" s="271" t="n">
        <v>45.9</v>
      </c>
      <c r="H83" s="144" t="n">
        <v>0.96</v>
      </c>
      <c r="I83" s="270" t="n">
        <v>3.52512</v>
      </c>
      <c r="J83" s="96" t="n"/>
      <c r="K83" s="96" t="n"/>
      <c r="L83" s="96" t="n"/>
      <c r="M83" s="96" t="n"/>
      <c r="N83" s="96" t="n"/>
    </row>
    <row r="84" ht="19.35" customHeight="1">
      <c r="A84" s="92" t="n"/>
      <c r="B84" s="100" t="n"/>
      <c r="C84" s="94" t="inlineStr">
        <is>
          <t>Итого по расценке</t>
        </is>
      </c>
      <c r="D84" s="266" t="n"/>
      <c r="E84" s="267" t="n"/>
      <c r="F84" s="95" t="n"/>
      <c r="G84" s="103" t="n"/>
      <c r="H84" s="103" t="n"/>
      <c r="I84" s="96" t="n"/>
      <c r="J84" s="97" t="n">
        <v>384.64</v>
      </c>
      <c r="K84" s="96" t="n"/>
      <c r="L84" s="97" t="n">
        <v>29.54</v>
      </c>
      <c r="M84" s="96" t="n"/>
      <c r="N84" s="104" t="n"/>
    </row>
    <row r="85" ht="19.35" customHeight="1">
      <c r="A85" s="92" t="n"/>
      <c r="B85" s="105" t="n"/>
      <c r="C85" s="94" t="inlineStr">
        <is>
          <t>ФОТ</t>
        </is>
      </c>
      <c r="D85" s="266" t="n"/>
      <c r="E85" s="267" t="n"/>
      <c r="F85" s="95" t="n"/>
      <c r="G85" s="103" t="n"/>
      <c r="H85" s="103" t="n"/>
      <c r="I85" s="96" t="n"/>
      <c r="J85" s="96" t="n"/>
      <c r="K85" s="96" t="n"/>
      <c r="L85" s="97" t="n">
        <v>29.54</v>
      </c>
      <c r="M85" s="96" t="n"/>
      <c r="N85" s="99" t="n">
        <v>2105.02</v>
      </c>
    </row>
    <row r="86" ht="42" customHeight="1">
      <c r="A86" s="92" t="n"/>
      <c r="B86" s="106" t="inlineStr">
        <is>
          <t>Пр/812-001.4-1</t>
        </is>
      </c>
      <c r="C86" s="94" t="inlineStr">
        <is>
          <t>НР Земляные работы по другим видам работ (подготовительным, сопутствующим, укрепительным)</t>
        </is>
      </c>
      <c r="D86" s="266" t="n"/>
      <c r="E86" s="267" t="n"/>
      <c r="F86" s="101" t="inlineStr">
        <is>
          <t>%</t>
        </is>
      </c>
      <c r="G86" s="107" t="n">
        <v>89</v>
      </c>
      <c r="H86" s="108" t="n"/>
      <c r="I86" s="107" t="n">
        <v>89</v>
      </c>
      <c r="J86" s="96" t="n"/>
      <c r="K86" s="96" t="n"/>
      <c r="L86" s="97" t="n">
        <v>26.29</v>
      </c>
      <c r="M86" s="96" t="n"/>
      <c r="N86" s="109" t="n">
        <v>1873.47</v>
      </c>
    </row>
    <row r="87" ht="42" customHeight="1">
      <c r="A87" s="92" t="n"/>
      <c r="B87" s="106" t="inlineStr">
        <is>
          <t>Пр/774-001.4</t>
        </is>
      </c>
      <c r="C87" s="94" t="inlineStr">
        <is>
          <t>СП Земляные работы по другим видам работ (подготовительным, сопутствующим, укрепительным)</t>
        </is>
      </c>
      <c r="D87" s="266" t="n"/>
      <c r="E87" s="267" t="n"/>
      <c r="F87" s="101" t="inlineStr">
        <is>
          <t>%</t>
        </is>
      </c>
      <c r="G87" s="107" t="n">
        <v>41</v>
      </c>
      <c r="H87" s="108" t="n"/>
      <c r="I87" s="107" t="n">
        <v>41</v>
      </c>
      <c r="J87" s="96" t="n"/>
      <c r="K87" s="96" t="n"/>
      <c r="L87" s="97" t="n">
        <v>12.11</v>
      </c>
      <c r="M87" s="96" t="n"/>
      <c r="N87" s="97" t="n">
        <v>863.0599999999999</v>
      </c>
    </row>
    <row r="88" ht="19.35" customHeight="1">
      <c r="A88" s="92" t="n"/>
      <c r="B88" s="105" t="n"/>
      <c r="C88" s="84" t="inlineStr">
        <is>
          <t>Всего по позиции</t>
        </is>
      </c>
      <c r="D88" s="266" t="n"/>
      <c r="E88" s="267" t="n"/>
      <c r="F88" s="96" t="n"/>
      <c r="G88" s="103" t="n"/>
      <c r="H88" s="103" t="n"/>
      <c r="I88" s="110" t="n"/>
      <c r="J88" s="110" t="n"/>
      <c r="K88" s="110" t="n"/>
      <c r="L88" s="112" t="n">
        <v>67.94</v>
      </c>
      <c r="M88" s="110" t="n"/>
      <c r="N88" s="90" t="n"/>
    </row>
    <row r="89" ht="55.35" customHeight="1">
      <c r="A89" s="84" t="inlineStr">
        <is>
          <t>6</t>
        </is>
      </c>
      <c r="B89" s="87" t="inlineStr">
        <is>
          <t>ФЕР01-02-101-13</t>
        </is>
      </c>
      <c r="C89" s="88" t="inlineStr">
        <is>
          <t>Разделка древесины твердых пород и лиственницы, полученной от валки леса, диаметр стволов: до 32 см</t>
        </is>
      </c>
      <c r="D89" s="266" t="n"/>
      <c r="E89" s="267" t="n"/>
      <c r="F89" s="89" t="inlineStr">
        <is>
          <t>100 деревьев</t>
        </is>
      </c>
      <c r="G89" s="90" t="n">
        <v>0.03</v>
      </c>
      <c r="H89" s="91" t="n">
        <v>1</v>
      </c>
      <c r="I89" s="112" t="n">
        <v>0.03</v>
      </c>
      <c r="J89" s="90" t="n"/>
      <c r="K89" s="90" t="n"/>
      <c r="L89" s="90" t="n"/>
      <c r="M89" s="90" t="n"/>
      <c r="N89" s="90" t="n"/>
    </row>
    <row r="90" ht="24.6" customHeight="1">
      <c r="A90" s="92" t="n"/>
      <c r="B90" s="93" t="inlineStr">
        <is>
          <t>Прил.1.12 п.3.213</t>
        </is>
      </c>
      <c r="C90" s="94" t="inlineStr">
        <is>
          <t>Разделка древесины без заготовки дров ОЗП=0,8; ЭМ=0,7; ЗПМ=0,7; ТЗ=0,8; ТЗМ=0,7</t>
        </is>
      </c>
      <c r="D90" s="266" t="n"/>
      <c r="E90" s="266" t="n"/>
      <c r="F90" s="266" t="n"/>
      <c r="G90" s="266" t="n"/>
      <c r="H90" s="266" t="n"/>
      <c r="I90" s="266" t="n"/>
      <c r="J90" s="266" t="n"/>
      <c r="K90" s="266" t="n"/>
      <c r="L90" s="266" t="n"/>
      <c r="M90" s="266" t="n"/>
      <c r="N90" s="267" t="n"/>
    </row>
    <row r="91" ht="19.35" customHeight="1">
      <c r="A91" s="92" t="n"/>
      <c r="B91" s="93" t="inlineStr">
        <is>
          <t>1</t>
        </is>
      </c>
      <c r="C91" s="94" t="inlineStr">
        <is>
          <t>ОТ</t>
        </is>
      </c>
      <c r="D91" s="266" t="n"/>
      <c r="E91" s="267" t="n"/>
      <c r="F91" s="95" t="n"/>
      <c r="G91" s="95" t="n"/>
      <c r="H91" s="95" t="n"/>
      <c r="I91" s="96" t="n"/>
      <c r="J91" s="97" t="n">
        <v>494.42</v>
      </c>
      <c r="K91" s="144" t="n">
        <v>0.96</v>
      </c>
      <c r="L91" s="97" t="n">
        <v>14.24</v>
      </c>
      <c r="M91" s="97" t="n">
        <v>71.26000000000001</v>
      </c>
      <c r="N91" s="99" t="n">
        <v>1014.74</v>
      </c>
    </row>
    <row r="92" ht="19.35" customHeight="1">
      <c r="A92" s="92" t="n"/>
      <c r="B92" s="100" t="n"/>
      <c r="C92" s="94" t="inlineStr">
        <is>
          <t>ЗТ</t>
        </is>
      </c>
      <c r="D92" s="266" t="n"/>
      <c r="E92" s="267" t="n"/>
      <c r="F92" s="101" t="inlineStr">
        <is>
          <t>чел.-ч</t>
        </is>
      </c>
      <c r="G92" s="117" t="n">
        <v>59</v>
      </c>
      <c r="H92" s="144" t="n">
        <v>0.96</v>
      </c>
      <c r="I92" s="272" t="n">
        <v>1.6992</v>
      </c>
      <c r="J92" s="96" t="n"/>
      <c r="K92" s="96" t="n"/>
      <c r="L92" s="96" t="n"/>
      <c r="M92" s="96" t="n"/>
      <c r="N92" s="96" t="n"/>
    </row>
    <row r="93" ht="19.35" customHeight="1">
      <c r="A93" s="92" t="n"/>
      <c r="B93" s="100" t="n"/>
      <c r="C93" s="94" t="inlineStr">
        <is>
          <t>Итого по расценке</t>
        </is>
      </c>
      <c r="D93" s="266" t="n"/>
      <c r="E93" s="267" t="n"/>
      <c r="F93" s="95" t="n"/>
      <c r="G93" s="103" t="n"/>
      <c r="H93" s="103" t="n"/>
      <c r="I93" s="96" t="n"/>
      <c r="J93" s="97" t="n">
        <v>494.42</v>
      </c>
      <c r="K93" s="96" t="n"/>
      <c r="L93" s="97" t="n">
        <v>14.24</v>
      </c>
      <c r="M93" s="96" t="n"/>
      <c r="N93" s="104" t="n"/>
    </row>
    <row r="94" ht="19.35" customHeight="1">
      <c r="A94" s="92" t="n"/>
      <c r="B94" s="105" t="n"/>
      <c r="C94" s="94" t="inlineStr">
        <is>
          <t>ФОТ</t>
        </is>
      </c>
      <c r="D94" s="266" t="n"/>
      <c r="E94" s="267" t="n"/>
      <c r="F94" s="95" t="n"/>
      <c r="G94" s="103" t="n"/>
      <c r="H94" s="103" t="n"/>
      <c r="I94" s="96" t="n"/>
      <c r="J94" s="96" t="n"/>
      <c r="K94" s="96" t="n"/>
      <c r="L94" s="97" t="n">
        <v>14.24</v>
      </c>
      <c r="M94" s="96" t="n"/>
      <c r="N94" s="99" t="n">
        <v>1014.74</v>
      </c>
    </row>
    <row r="95" ht="42" customHeight="1">
      <c r="A95" s="92" t="n"/>
      <c r="B95" s="106" t="inlineStr">
        <is>
          <t>Пр/812-001.4-1</t>
        </is>
      </c>
      <c r="C95" s="94" t="inlineStr">
        <is>
          <t>НР Земляные работы по другим видам работ (подготовительным, сопутствующим, укрепительным)</t>
        </is>
      </c>
      <c r="D95" s="266" t="n"/>
      <c r="E95" s="267" t="n"/>
      <c r="F95" s="101" t="inlineStr">
        <is>
          <t>%</t>
        </is>
      </c>
      <c r="G95" s="107" t="n">
        <v>89</v>
      </c>
      <c r="H95" s="108" t="n"/>
      <c r="I95" s="107" t="n">
        <v>89</v>
      </c>
      <c r="J95" s="96" t="n"/>
      <c r="K95" s="96" t="n"/>
      <c r="L95" s="97" t="n">
        <v>12.67</v>
      </c>
      <c r="M95" s="96" t="n"/>
      <c r="N95" s="145" t="n">
        <v>903.12</v>
      </c>
    </row>
    <row r="96" ht="42" customHeight="1">
      <c r="A96" s="92" t="n"/>
      <c r="B96" s="106" t="inlineStr">
        <is>
          <t>Пр/774-001.4</t>
        </is>
      </c>
      <c r="C96" s="94" t="inlineStr">
        <is>
          <t>СП Земляные работы по другим видам работ (подготовительным, сопутствующим, укрепительным)</t>
        </is>
      </c>
      <c r="D96" s="266" t="n"/>
      <c r="E96" s="267" t="n"/>
      <c r="F96" s="101" t="inlineStr">
        <is>
          <t>%</t>
        </is>
      </c>
      <c r="G96" s="107" t="n">
        <v>41</v>
      </c>
      <c r="H96" s="108" t="n"/>
      <c r="I96" s="107" t="n">
        <v>41</v>
      </c>
      <c r="J96" s="96" t="n"/>
      <c r="K96" s="96" t="n"/>
      <c r="L96" s="97" t="n">
        <v>5.84</v>
      </c>
      <c r="M96" s="96" t="n"/>
      <c r="N96" s="97" t="n">
        <v>416.04</v>
      </c>
    </row>
    <row r="97" ht="19.35" customHeight="1">
      <c r="A97" s="92" t="n"/>
      <c r="B97" s="105" t="n"/>
      <c r="C97" s="84" t="inlineStr">
        <is>
          <t>Всего по позиции</t>
        </is>
      </c>
      <c r="D97" s="266" t="n"/>
      <c r="E97" s="267" t="n"/>
      <c r="F97" s="96" t="n"/>
      <c r="G97" s="103" t="n"/>
      <c r="H97" s="103" t="n"/>
      <c r="I97" s="110" t="n"/>
      <c r="J97" s="110" t="n"/>
      <c r="K97" s="110" t="n"/>
      <c r="L97" s="112" t="n">
        <v>32.75</v>
      </c>
      <c r="M97" s="110" t="n"/>
      <c r="N97" s="90" t="n"/>
    </row>
    <row r="98" ht="19.35" customHeight="1">
      <c r="A98" s="118" t="n"/>
      <c r="B98" s="118" t="n"/>
      <c r="C98" s="36" t="inlineStr">
        <is>
          <t>Итого по разделу 1. Вырубка просеки</t>
        </is>
      </c>
      <c r="L98" s="119" t="n">
        <v>808.1</v>
      </c>
      <c r="M98" s="118" t="n"/>
      <c r="N98" s="120" t="n"/>
    </row>
    <row r="99" ht="19.35" customHeight="1">
      <c r="A99" s="121" t="n"/>
      <c r="B99" s="122" t="n"/>
      <c r="C99" s="123" t="inlineStr">
        <is>
          <t>Итого прямые затраты по разделу</t>
        </is>
      </c>
      <c r="L99" s="124" t="n">
        <v>351.35</v>
      </c>
      <c r="M99" s="125" t="n"/>
      <c r="N99" s="124" t="n">
        <v>25037.2</v>
      </c>
    </row>
    <row r="100" ht="19.35" customHeight="1">
      <c r="A100" s="121" t="n"/>
      <c r="B100" s="122" t="n"/>
      <c r="C100" s="123" t="inlineStr">
        <is>
          <t>в том числе</t>
        </is>
      </c>
      <c r="L100" s="124" t="n"/>
      <c r="M100" s="125" t="n"/>
      <c r="N100" s="124" t="n"/>
    </row>
    <row r="101" ht="19.35" customHeight="1">
      <c r="A101" s="121" t="n"/>
      <c r="B101" s="122" t="n"/>
      <c r="C101" s="123" t="inlineStr">
        <is>
          <t>- оплата труда (ОТ)</t>
        </is>
      </c>
      <c r="L101" s="124" t="n">
        <v>351.35</v>
      </c>
      <c r="M101" s="125" t="n"/>
      <c r="N101" s="124" t="n">
        <v>25037.2</v>
      </c>
    </row>
    <row r="102" ht="19.35" customHeight="1">
      <c r="A102" s="121" t="n"/>
      <c r="B102" s="122" t="n"/>
      <c r="C102" s="123" t="inlineStr">
        <is>
          <t>- эксплуатация машин и механизмов</t>
        </is>
      </c>
      <c r="L102" s="124" t="n">
        <v>0</v>
      </c>
      <c r="M102" s="125" t="n"/>
      <c r="N102" s="124" t="n">
        <v>0</v>
      </c>
    </row>
    <row r="103" ht="19.35" customHeight="1">
      <c r="A103" s="121" t="n"/>
      <c r="B103" s="126" t="n"/>
      <c r="C103" s="127" t="inlineStr">
        <is>
          <t>в том числе</t>
        </is>
      </c>
      <c r="L103" s="124" t="n"/>
      <c r="M103" s="125" t="n"/>
      <c r="N103" s="124" t="n"/>
    </row>
    <row r="104" ht="19.35" customHeight="1">
      <c r="A104" s="121" t="n"/>
      <c r="B104" s="126" t="n"/>
      <c r="C104" s="127" t="inlineStr">
        <is>
          <t>эксплуатация машин и механизмов без учета доплат к оплате труда машинистов</t>
        </is>
      </c>
      <c r="L104" s="124" t="n">
        <v>0</v>
      </c>
      <c r="M104" s="125" t="n"/>
      <c r="N104" s="124" t="n">
        <v>0</v>
      </c>
    </row>
    <row r="105" ht="19.35" customHeight="1">
      <c r="A105" s="121" t="n"/>
      <c r="B105" s="126" t="n"/>
      <c r="C105" s="127" t="inlineStr">
        <is>
          <t>в том числе</t>
        </is>
      </c>
      <c r="L105" s="124" t="n"/>
      <c r="M105" s="125" t="n"/>
      <c r="N105" s="124" t="n"/>
    </row>
    <row r="106" ht="19.35" customHeight="1">
      <c r="A106" s="121" t="n"/>
      <c r="B106" s="126" t="n"/>
      <c r="C106" s="127" t="inlineStr">
        <is>
          <t>оплата труда машинистов (ОТм)</t>
        </is>
      </c>
      <c r="L106" s="124" t="n">
        <v>0</v>
      </c>
      <c r="M106" s="125" t="n"/>
      <c r="N106" s="124" t="n">
        <v>0</v>
      </c>
    </row>
    <row r="107" ht="19.35" customHeight="1">
      <c r="A107" s="121" t="n"/>
      <c r="B107" s="122" t="n"/>
      <c r="C107" s="123" t="inlineStr">
        <is>
          <t>Итого ФОТ (справочно)</t>
        </is>
      </c>
      <c r="L107" s="124" t="n">
        <v>351.35</v>
      </c>
      <c r="M107" s="125" t="n"/>
      <c r="N107" s="124" t="n">
        <v>25037.2</v>
      </c>
    </row>
    <row r="108" ht="19.35" customHeight="1">
      <c r="A108" s="121" t="n"/>
      <c r="B108" s="122" t="n"/>
      <c r="C108" s="123" t="inlineStr">
        <is>
          <t>Итого накладные расходы</t>
        </is>
      </c>
      <c r="L108" s="124" t="n">
        <v>312.69</v>
      </c>
      <c r="M108" s="125" t="n"/>
      <c r="N108" s="124" t="n">
        <v>22283.12</v>
      </c>
    </row>
    <row r="109" ht="19.35" customHeight="1">
      <c r="A109" s="121" t="n"/>
      <c r="B109" s="122" t="n"/>
      <c r="C109" s="123" t="inlineStr">
        <is>
          <t>Итого сметная прибыль</t>
        </is>
      </c>
      <c r="L109" s="124" t="n">
        <v>144.06</v>
      </c>
      <c r="M109" s="125" t="n"/>
      <c r="N109" s="124" t="n">
        <v>10265.25</v>
      </c>
    </row>
    <row r="110" ht="19.35" customHeight="1">
      <c r="A110" s="121" t="n"/>
      <c r="B110" s="128" t="n"/>
      <c r="C110" s="129" t="inlineStr">
        <is>
          <t>Итого по разделу</t>
        </is>
      </c>
      <c r="L110" s="119" t="n">
        <v>808.1</v>
      </c>
      <c r="M110" s="130" t="n"/>
      <c r="N110" s="119" t="n">
        <v>57585.57</v>
      </c>
    </row>
    <row r="111" ht="19.35" customHeight="1">
      <c r="A111" s="121" t="n"/>
      <c r="B111" s="126" t="n"/>
      <c r="C111" s="127" t="inlineStr">
        <is>
          <t>Справочно</t>
        </is>
      </c>
      <c r="L111" s="124" t="n"/>
      <c r="M111" s="125" t="n"/>
      <c r="N111" s="124" t="n"/>
    </row>
    <row r="112" ht="19.35" customHeight="1">
      <c r="A112" s="121" t="n"/>
      <c r="B112" s="122" t="n"/>
      <c r="C112" s="127" t="inlineStr">
        <is>
          <t>затраты труда рабочих</t>
        </is>
      </c>
      <c r="I112" s="131" t="n">
        <v>41.92608</v>
      </c>
      <c r="J112" s="132" t="n"/>
      <c r="K112" s="132" t="n"/>
      <c r="L112" s="125" t="n"/>
      <c r="M112" s="125" t="n"/>
      <c r="N112" s="125" t="n"/>
    </row>
    <row r="113" ht="19.35" customHeight="1">
      <c r="A113" s="121" t="n"/>
      <c r="B113" s="122" t="n"/>
      <c r="C113" s="127" t="inlineStr">
        <is>
          <t>затраты труда машинистов</t>
        </is>
      </c>
      <c r="I113" s="131" t="n">
        <v>0</v>
      </c>
      <c r="J113" s="132" t="n"/>
      <c r="K113" s="132" t="n"/>
      <c r="L113" s="125" t="n"/>
      <c r="M113" s="125" t="n"/>
      <c r="N113" s="125" t="n"/>
    </row>
    <row r="114" ht="19.35" customHeight="1">
      <c r="A114" s="133" t="n"/>
      <c r="B114" s="134" t="n"/>
      <c r="C114" s="135" t="inlineStr">
        <is>
          <t>ВСЕГО по смете</t>
        </is>
      </c>
      <c r="D114" s="136" t="n"/>
      <c r="E114" s="136" t="n"/>
      <c r="F114" s="137" t="n"/>
      <c r="G114" s="137" t="n"/>
      <c r="H114" s="137" t="n"/>
      <c r="I114" s="137" t="n"/>
      <c r="J114" s="137" t="n"/>
      <c r="K114" s="137" t="n"/>
      <c r="L114" s="138" t="n"/>
      <c r="M114" s="137" t="n"/>
      <c r="N114" s="139" t="n"/>
    </row>
    <row r="115" ht="19.35" customHeight="1">
      <c r="A115" s="121" t="n"/>
      <c r="B115" s="128" t="n"/>
      <c r="C115" s="129" t="inlineStr">
        <is>
          <t>Итого по всем разделам</t>
        </is>
      </c>
      <c r="L115" s="119" t="n">
        <v>808.1</v>
      </c>
      <c r="M115" s="120" t="n"/>
      <c r="N115" s="119" t="n"/>
    </row>
    <row r="116" ht="19.35" customHeight="1">
      <c r="A116" s="121" t="n"/>
      <c r="B116" s="122" t="n"/>
      <c r="C116" s="123" t="inlineStr">
        <is>
          <t>ВСЕГО строительные работы</t>
        </is>
      </c>
      <c r="L116" s="124" t="n">
        <v>808.1</v>
      </c>
      <c r="M116" s="125" t="n"/>
      <c r="N116" s="124" t="n">
        <v>57585.57</v>
      </c>
    </row>
    <row r="117" ht="19.35" customHeight="1">
      <c r="A117" s="121" t="n"/>
      <c r="B117" s="126" t="n"/>
      <c r="C117" s="127" t="inlineStr">
        <is>
          <t>в том числе</t>
        </is>
      </c>
      <c r="L117" s="124" t="n"/>
      <c r="M117" s="125" t="n"/>
      <c r="N117" s="124" t="n"/>
    </row>
    <row r="118" ht="19.35" customHeight="1">
      <c r="A118" s="121" t="n"/>
      <c r="B118" s="126" t="n"/>
      <c r="C118" s="127" t="inlineStr">
        <is>
          <t>всего прямые затраты</t>
        </is>
      </c>
      <c r="L118" s="124" t="n">
        <v>351.35</v>
      </c>
      <c r="M118" s="125" t="n"/>
      <c r="N118" s="124" t="n">
        <v>25037.2</v>
      </c>
    </row>
    <row r="119" ht="19.35" customHeight="1">
      <c r="A119" s="121" t="n"/>
      <c r="B119" s="126" t="n"/>
      <c r="C119" s="127" t="inlineStr">
        <is>
          <t>в том числе</t>
        </is>
      </c>
      <c r="L119" s="124" t="n"/>
      <c r="M119" s="125" t="n"/>
      <c r="N119" s="124" t="n"/>
    </row>
    <row r="120" ht="19.35" customHeight="1">
      <c r="A120" s="121" t="n"/>
      <c r="B120" s="126" t="n"/>
      <c r="C120" s="127" t="inlineStr">
        <is>
          <t>- оплата труда (ОТ)</t>
        </is>
      </c>
      <c r="L120" s="124" t="n">
        <v>351.35</v>
      </c>
      <c r="M120" s="125" t="n"/>
      <c r="N120" s="124" t="n">
        <v>25037.2</v>
      </c>
    </row>
    <row r="121" ht="19.35" customHeight="1">
      <c r="A121" s="121" t="n"/>
      <c r="B121" s="126" t="n"/>
      <c r="C121" s="127" t="inlineStr">
        <is>
          <t>- эксплуатация машин и механизмов</t>
        </is>
      </c>
      <c r="L121" s="124" t="n">
        <v>0</v>
      </c>
      <c r="M121" s="125" t="n"/>
      <c r="N121" s="124" t="n">
        <v>0</v>
      </c>
    </row>
    <row r="122" ht="19.35" customHeight="1">
      <c r="A122" s="121" t="n"/>
      <c r="B122" s="126" t="n"/>
      <c r="C122" s="127" t="inlineStr">
        <is>
          <t>в т.ч. эксплуатация машин и механизмов без учета доплат к оплате труда машинистов</t>
        </is>
      </c>
      <c r="L122" s="124" t="n">
        <v>0</v>
      </c>
      <c r="M122" s="125" t="n"/>
      <c r="N122" s="124" t="n">
        <v>0</v>
      </c>
    </row>
    <row r="123" ht="19.35" customHeight="1">
      <c r="A123" s="121" t="n"/>
      <c r="B123" s="126" t="n"/>
      <c r="C123" s="127" t="inlineStr">
        <is>
          <t>- в т.ч. оплата труда машинистов (ОТм)</t>
        </is>
      </c>
      <c r="L123" s="124" t="n">
        <v>0</v>
      </c>
      <c r="M123" s="125" t="n"/>
      <c r="N123" s="124" t="n">
        <v>0</v>
      </c>
    </row>
    <row r="124" ht="19.35" customHeight="1">
      <c r="A124" s="121" t="n"/>
      <c r="B124" s="126" t="n"/>
      <c r="C124" s="127" t="inlineStr">
        <is>
          <t>всего ФОТ (справочно)</t>
        </is>
      </c>
      <c r="L124" s="124" t="n">
        <v>351.35</v>
      </c>
      <c r="M124" s="125" t="n"/>
      <c r="N124" s="124" t="n">
        <v>25037.2</v>
      </c>
    </row>
    <row r="125" ht="19.35" customHeight="1">
      <c r="A125" s="121" t="n"/>
      <c r="B125" s="126" t="n"/>
      <c r="C125" s="127" t="inlineStr">
        <is>
          <t>всего накладные расходы</t>
        </is>
      </c>
      <c r="L125" s="124" t="n">
        <v>312.69</v>
      </c>
      <c r="M125" s="125" t="n"/>
      <c r="N125" s="124" t="n">
        <v>22283.12</v>
      </c>
    </row>
    <row r="126" ht="19.35" customHeight="1">
      <c r="A126" s="121" t="n"/>
      <c r="B126" s="126" t="n"/>
      <c r="C126" s="127" t="inlineStr">
        <is>
          <t>всего сметная прибыль</t>
        </is>
      </c>
      <c r="L126" s="124" t="n">
        <v>144.06</v>
      </c>
      <c r="M126" s="125" t="n"/>
      <c r="N126" s="124" t="n">
        <v>10265.25</v>
      </c>
    </row>
    <row r="127" ht="19.35" customHeight="1">
      <c r="A127" s="121" t="n"/>
      <c r="B127" s="128" t="n"/>
      <c r="C127" s="129" t="inlineStr">
        <is>
          <t>ВСЕГО по смете</t>
        </is>
      </c>
      <c r="L127" s="119" t="n">
        <v>808.1</v>
      </c>
      <c r="M127" s="120" t="n"/>
      <c r="N127" s="119" t="n">
        <v>57585.57</v>
      </c>
    </row>
    <row r="128" ht="19.35" customHeight="1">
      <c r="A128" s="121" t="n"/>
      <c r="B128" s="126" t="n"/>
      <c r="C128" s="127" t="inlineStr">
        <is>
          <t>Всего прямые затраты</t>
        </is>
      </c>
      <c r="L128" s="124" t="n">
        <v>351.35</v>
      </c>
      <c r="M128" s="125" t="n"/>
      <c r="N128" s="124" t="n">
        <v>25037.2</v>
      </c>
    </row>
    <row r="129" ht="19.35" customHeight="1">
      <c r="A129" s="121" t="n"/>
      <c r="B129" s="126" t="n"/>
      <c r="C129" s="127" t="inlineStr">
        <is>
          <t>в том числе</t>
        </is>
      </c>
      <c r="L129" s="124" t="n"/>
      <c r="M129" s="125" t="n"/>
      <c r="N129" s="124" t="n"/>
    </row>
    <row r="130" ht="19.35" customHeight="1">
      <c r="A130" s="121" t="n"/>
      <c r="B130" s="126" t="n"/>
      <c r="C130" s="127" t="inlineStr">
        <is>
          <t>- оплата труда рабочих (ОТ)</t>
        </is>
      </c>
      <c r="L130" s="124" t="n">
        <v>351.35</v>
      </c>
      <c r="M130" s="125" t="n"/>
      <c r="N130" s="124" t="n">
        <v>25037.2</v>
      </c>
    </row>
    <row r="131" ht="19.35" customHeight="1">
      <c r="A131" s="121" t="n"/>
      <c r="B131" s="126" t="n"/>
      <c r="C131" s="127" t="inlineStr">
        <is>
          <t>- эксплуатация машин и механизмов</t>
        </is>
      </c>
      <c r="L131" s="124" t="n">
        <v>0</v>
      </c>
      <c r="M131" s="125" t="n"/>
      <c r="N131" s="124" t="n">
        <v>0</v>
      </c>
    </row>
    <row r="132" ht="19.35" customHeight="1">
      <c r="A132" s="121" t="n"/>
      <c r="B132" s="126" t="n"/>
      <c r="C132" s="127" t="inlineStr">
        <is>
          <t>в т.ч. эксплуатация машин и механизмов без учета доплат к оплате труда машинистов</t>
        </is>
      </c>
      <c r="L132" s="124" t="n">
        <v>0</v>
      </c>
      <c r="M132" s="125" t="n"/>
      <c r="N132" s="124" t="n">
        <v>0</v>
      </c>
    </row>
    <row r="133" ht="19.35" customHeight="1">
      <c r="A133" s="121" t="n"/>
      <c r="B133" s="126" t="n"/>
      <c r="C133" s="127" t="inlineStr">
        <is>
          <t>- в т.ч. оплата труда машинистов (ОТм)</t>
        </is>
      </c>
      <c r="L133" s="124" t="n">
        <v>0</v>
      </c>
      <c r="M133" s="125" t="n"/>
      <c r="N133" s="124" t="n">
        <v>0</v>
      </c>
    </row>
    <row r="134" ht="19.35" customHeight="1">
      <c r="A134" s="121" t="n"/>
      <c r="B134" s="126" t="n"/>
      <c r="C134" s="127" t="inlineStr">
        <is>
          <t>Всего ФОТ (справочно)</t>
        </is>
      </c>
      <c r="L134" s="124" t="n">
        <v>351.35</v>
      </c>
      <c r="M134" s="125" t="n"/>
      <c r="N134" s="124" t="n">
        <v>25037.2</v>
      </c>
    </row>
    <row r="135" ht="19.35" customHeight="1">
      <c r="A135" s="121" t="n"/>
      <c r="B135" s="126" t="n"/>
      <c r="C135" s="127" t="inlineStr">
        <is>
          <t>Всего накладные расходы</t>
        </is>
      </c>
      <c r="L135" s="124" t="n">
        <v>312.69</v>
      </c>
      <c r="M135" s="125" t="n"/>
      <c r="N135" s="124" t="n">
        <v>22283.12</v>
      </c>
    </row>
    <row r="136" ht="19.35" customHeight="1">
      <c r="A136" s="121" t="n"/>
      <c r="B136" s="126" t="n"/>
      <c r="C136" s="127" t="inlineStr">
        <is>
          <t>Всего сметная прибыль</t>
        </is>
      </c>
      <c r="L136" s="124" t="n">
        <v>144.06</v>
      </c>
      <c r="M136" s="125" t="n"/>
      <c r="N136" s="124" t="n">
        <v>10265.25</v>
      </c>
    </row>
    <row r="137" ht="19.35" customHeight="1">
      <c r="A137" s="121" t="n"/>
      <c r="B137" s="126" t="n"/>
      <c r="C137" s="127" t="inlineStr">
        <is>
          <t>Справочно</t>
        </is>
      </c>
      <c r="L137" s="124" t="n"/>
      <c r="M137" s="125" t="n"/>
      <c r="N137" s="124" t="n"/>
    </row>
    <row r="138" ht="19.35" customHeight="1">
      <c r="A138" s="121" t="n"/>
      <c r="B138" s="122" t="n"/>
      <c r="C138" s="127" t="inlineStr">
        <is>
          <t>затраты труда рабочих</t>
        </is>
      </c>
      <c r="I138" s="131" t="n">
        <v>41.92608</v>
      </c>
      <c r="J138" s="132" t="n"/>
      <c r="K138" s="132" t="n"/>
      <c r="L138" s="125" t="n"/>
      <c r="M138" s="125" t="n"/>
      <c r="N138" s="125" t="n"/>
    </row>
    <row r="139" ht="19.35" customHeight="1">
      <c r="A139" s="121" t="n"/>
      <c r="B139" s="122" t="n"/>
      <c r="C139" s="127" t="inlineStr">
        <is>
          <t>затраты труда машинистов</t>
        </is>
      </c>
      <c r="I139" s="131" t="n">
        <v>0</v>
      </c>
      <c r="J139" s="132" t="n"/>
      <c r="K139" s="132" t="n"/>
      <c r="L139" s="125" t="n"/>
      <c r="M139" s="125" t="n"/>
      <c r="N139" s="125" t="n"/>
    </row>
    <row r="140" ht="19.35" customHeight="1">
      <c r="A140" s="121" t="n"/>
      <c r="B140" s="140" t="n"/>
      <c r="C140" s="140" t="n"/>
      <c r="D140" s="36" t="n"/>
      <c r="E140" s="36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1" t="inlineStr">
        <is>
          <t>Составил: ______________________________________/  Григорова И. А. /</t>
        </is>
      </c>
    </row>
    <row r="142" ht="19.35" customHeight="1">
      <c r="A142" s="141" t="n"/>
      <c r="B142" s="141" t="n"/>
      <c r="C142" s="142" t="inlineStr">
        <is>
          <t>должность, подпись (инициалы, фамилия)</t>
        </is>
      </c>
      <c r="G142" s="143" t="n"/>
      <c r="H142" s="143" t="n"/>
      <c r="I142" s="143" t="n"/>
      <c r="J142" s="141" t="n"/>
      <c r="K142" s="141" t="n"/>
      <c r="L142" s="141" t="n"/>
      <c r="M142" s="141" t="n"/>
      <c r="N142" s="141" t="n"/>
    </row>
    <row r="143" ht="19.35" customHeight="1">
      <c r="A143" s="141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2" t="inlineStr">
        <is>
          <t>должность, подпись (инициалы, фамилия)</t>
        </is>
      </c>
      <c r="G144" s="143" t="n"/>
      <c r="H144" s="143" t="n"/>
      <c r="I144" s="143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Амурская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Амурская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02-35_1-07</t>
        </is>
      </c>
    </row>
    <row r="25" ht="19.35" customHeight="1">
      <c r="A25" s="7" t="inlineStr">
        <is>
          <t>35 ВЛ220 Архара-Облучье с отпайкой на ПС Тарманчука. Урильское уч. л-во Архаринского л-ва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11159.1</v>
      </c>
      <c r="M31" s="61" t="n">
        <v>156.6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30865.24</v>
      </c>
      <c r="E32" s="68" t="inlineStr">
        <is>
          <t>(</t>
        </is>
      </c>
      <c r="F32" s="67" t="n">
        <v>531.9400000000001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18530.25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>
        <v>1812.89</v>
      </c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30865.24</v>
      </c>
      <c r="E34" s="68" t="inlineStr">
        <is>
          <t>(</t>
        </is>
      </c>
      <c r="F34" s="74" t="n">
        <v>531.9400000000001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Срезка и сгребание кустарников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55.35" customHeight="1">
      <c r="A44" s="84" t="inlineStr">
        <is>
          <t>1</t>
        </is>
      </c>
      <c r="B44" s="87" t="inlineStr">
        <is>
          <t>ФЕР01-02-119-02</t>
        </is>
      </c>
      <c r="C44" s="88" t="inlineStr">
        <is>
          <t>Расчистка площадей от кустарника и мелколесья вручную: при средней поросли</t>
        </is>
      </c>
      <c r="D44" s="266" t="n"/>
      <c r="E44" s="267" t="n"/>
      <c r="F44" s="89" t="inlineStr">
        <is>
          <t>100 м2</t>
        </is>
      </c>
      <c r="G44" s="90" t="n">
        <v>2710</v>
      </c>
      <c r="H44" s="91" t="n">
        <v>1</v>
      </c>
      <c r="I44" s="146" t="n">
        <v>2710</v>
      </c>
      <c r="J44" s="90" t="n"/>
      <c r="K44" s="90" t="n"/>
      <c r="L44" s="90" t="n"/>
      <c r="M44" s="90" t="n"/>
      <c r="N44" s="90" t="n"/>
    </row>
    <row r="45" ht="19.35" customHeight="1">
      <c r="A45" s="92" t="n"/>
      <c r="B45" s="93" t="inlineStr">
        <is>
          <t>1</t>
        </is>
      </c>
      <c r="C45" s="94" t="inlineStr">
        <is>
          <t>ОТ</t>
        </is>
      </c>
      <c r="D45" s="266" t="n"/>
      <c r="E45" s="267" t="n"/>
      <c r="F45" s="95" t="n"/>
      <c r="G45" s="95" t="n"/>
      <c r="H45" s="95" t="n"/>
      <c r="I45" s="96" t="n"/>
      <c r="J45" s="97" t="n">
        <v>37.79</v>
      </c>
      <c r="K45" s="268" t="n">
        <v>1.2</v>
      </c>
      <c r="L45" s="99" t="n">
        <v>122893.08</v>
      </c>
      <c r="M45" s="97" t="n">
        <v>71.26000000000001</v>
      </c>
      <c r="N45" s="99" t="n">
        <v>8757360.880000001</v>
      </c>
    </row>
    <row r="46" ht="19.35" customHeight="1">
      <c r="A46" s="92" t="n"/>
      <c r="B46" s="100" t="n"/>
      <c r="C46" s="94" t="inlineStr">
        <is>
          <t>ЗТ</t>
        </is>
      </c>
      <c r="D46" s="266" t="n"/>
      <c r="E46" s="267" t="n"/>
      <c r="F46" s="101" t="inlineStr">
        <is>
          <t>чел.-ч</t>
        </is>
      </c>
      <c r="G46" s="97" t="n">
        <v>4.43</v>
      </c>
      <c r="H46" s="268" t="n">
        <v>1.2</v>
      </c>
      <c r="I46" s="99" t="n">
        <v>14406.36</v>
      </c>
      <c r="J46" s="96" t="n"/>
      <c r="K46" s="96" t="n"/>
      <c r="L46" s="96" t="n"/>
      <c r="M46" s="96" t="n"/>
      <c r="N46" s="96" t="n"/>
    </row>
    <row r="47" ht="19.35" customHeight="1">
      <c r="A47" s="92" t="n"/>
      <c r="B47" s="100" t="n"/>
      <c r="C47" s="94" t="inlineStr">
        <is>
          <t>Итого по расценке</t>
        </is>
      </c>
      <c r="D47" s="266" t="n"/>
      <c r="E47" s="267" t="n"/>
      <c r="F47" s="95" t="n"/>
      <c r="G47" s="103" t="n"/>
      <c r="H47" s="103" t="n"/>
      <c r="I47" s="96" t="n"/>
      <c r="J47" s="97" t="n">
        <v>37.79</v>
      </c>
      <c r="K47" s="96" t="n"/>
      <c r="L47" s="99" t="n">
        <v>122893.08</v>
      </c>
      <c r="M47" s="96" t="n"/>
      <c r="N47" s="104" t="n"/>
    </row>
    <row r="48" ht="19.35" customHeight="1">
      <c r="A48" s="92" t="n"/>
      <c r="B48" s="105" t="n"/>
      <c r="C48" s="94" t="inlineStr">
        <is>
          <t>ФОТ</t>
        </is>
      </c>
      <c r="D48" s="266" t="n"/>
      <c r="E48" s="267" t="n"/>
      <c r="F48" s="95" t="n"/>
      <c r="G48" s="103" t="n"/>
      <c r="H48" s="103" t="n"/>
      <c r="I48" s="96" t="n"/>
      <c r="J48" s="96" t="n"/>
      <c r="K48" s="96" t="n"/>
      <c r="L48" s="99" t="n">
        <v>122893.08</v>
      </c>
      <c r="M48" s="96" t="n"/>
      <c r="N48" s="99" t="n">
        <v>8757360.880000001</v>
      </c>
    </row>
    <row r="49" ht="42" customHeight="1">
      <c r="A49" s="92" t="n"/>
      <c r="B49" s="106" t="inlineStr">
        <is>
          <t>Пр/812-001.4-1</t>
        </is>
      </c>
      <c r="C49" s="94" t="inlineStr">
        <is>
          <t>НР Земляные работы по другим видам работ (подготовительным, сопутствующим, укрепительным)</t>
        </is>
      </c>
      <c r="D49" s="266" t="n"/>
      <c r="E49" s="267" t="n"/>
      <c r="F49" s="101" t="inlineStr">
        <is>
          <t>%</t>
        </is>
      </c>
      <c r="G49" s="107" t="n">
        <v>89</v>
      </c>
      <c r="H49" s="108" t="n"/>
      <c r="I49" s="107" t="n">
        <v>89</v>
      </c>
      <c r="J49" s="96" t="n"/>
      <c r="K49" s="96" t="n"/>
      <c r="L49" s="99" t="n">
        <v>109374.84</v>
      </c>
      <c r="M49" s="96" t="n"/>
      <c r="N49" s="109" t="n">
        <v>7794051.18</v>
      </c>
    </row>
    <row r="50" ht="42" customHeight="1">
      <c r="A50" s="92" t="n"/>
      <c r="B50" s="106" t="inlineStr">
        <is>
          <t>Пр/774-001.4</t>
        </is>
      </c>
      <c r="C50" s="94" t="inlineStr">
        <is>
          <t>СП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41</v>
      </c>
      <c r="H50" s="108" t="n"/>
      <c r="I50" s="107" t="n">
        <v>41</v>
      </c>
      <c r="J50" s="96" t="n"/>
      <c r="K50" s="96" t="n"/>
      <c r="L50" s="99" t="n">
        <v>50386.16</v>
      </c>
      <c r="M50" s="96" t="n"/>
      <c r="N50" s="99" t="n">
        <v>3590517.96</v>
      </c>
    </row>
    <row r="51" ht="19.35" customHeight="1">
      <c r="A51" s="92" t="n"/>
      <c r="B51" s="105" t="n"/>
      <c r="C51" s="84" t="inlineStr">
        <is>
          <t>Всего по позиции</t>
        </is>
      </c>
      <c r="D51" s="266" t="n"/>
      <c r="E51" s="267" t="n"/>
      <c r="F51" s="96" t="n"/>
      <c r="G51" s="103" t="n"/>
      <c r="H51" s="103" t="n"/>
      <c r="I51" s="110" t="n"/>
      <c r="J51" s="110" t="n"/>
      <c r="K51" s="110" t="n"/>
      <c r="L51" s="111" t="n">
        <v>282654.08</v>
      </c>
      <c r="M51" s="110" t="n"/>
      <c r="N51" s="90" t="n"/>
    </row>
    <row r="52" ht="19.35" customHeight="1">
      <c r="A52" s="86" t="inlineStr">
        <is>
          <t>Пролет 65-169</t>
        </is>
      </c>
      <c r="B52" s="52" t="n"/>
      <c r="C52" s="52" t="n"/>
      <c r="D52" s="52" t="n"/>
      <c r="E52" s="52" t="n"/>
      <c r="F52" s="52" t="n"/>
      <c r="G52" s="52" t="n"/>
      <c r="H52" s="52" t="n"/>
      <c r="I52" s="52" t="n"/>
      <c r="J52" s="52" t="n"/>
      <c r="K52" s="52" t="n"/>
      <c r="L52" s="52" t="n"/>
      <c r="M52" s="52" t="n"/>
      <c r="N52" s="83" t="n"/>
    </row>
    <row r="53" ht="55.35" customHeight="1">
      <c r="A53" s="84" t="inlineStr">
        <is>
          <t>2</t>
        </is>
      </c>
      <c r="B53" s="87" t="inlineStr">
        <is>
          <t>ФЕР01-02-099-01</t>
        </is>
      </c>
      <c r="C53" s="88" t="inlineStr">
        <is>
          <t>Валка деревьев мягких пород с корня, диаметр стволов: до 16 см</t>
        </is>
      </c>
      <c r="D53" s="266" t="n"/>
      <c r="E53" s="267" t="n"/>
      <c r="F53" s="89" t="inlineStr">
        <is>
          <t>100 шт</t>
        </is>
      </c>
      <c r="G53" s="90" t="n">
        <v>41.35</v>
      </c>
      <c r="H53" s="91" t="n">
        <v>1</v>
      </c>
      <c r="I53" s="112" t="n">
        <v>41.35</v>
      </c>
      <c r="J53" s="90" t="n"/>
      <c r="K53" s="90" t="n"/>
      <c r="L53" s="90" t="n"/>
      <c r="M53" s="90" t="n"/>
      <c r="N53" s="90" t="n"/>
    </row>
    <row r="54" ht="19.35" customHeight="1">
      <c r="A54" s="92" t="n"/>
      <c r="B54" s="93" t="inlineStr">
        <is>
          <t>1</t>
        </is>
      </c>
      <c r="C54" s="94" t="inlineStr">
        <is>
          <t>ОТ</t>
        </is>
      </c>
      <c r="D54" s="266" t="n"/>
      <c r="E54" s="267" t="n"/>
      <c r="F54" s="95" t="n"/>
      <c r="G54" s="95" t="n"/>
      <c r="H54" s="95" t="n"/>
      <c r="I54" s="96" t="n"/>
      <c r="J54" s="97" t="n">
        <v>48.97</v>
      </c>
      <c r="K54" s="268" t="n">
        <v>1.2</v>
      </c>
      <c r="L54" s="99" t="n">
        <v>2429.89</v>
      </c>
      <c r="M54" s="97" t="n">
        <v>71.26000000000001</v>
      </c>
      <c r="N54" s="99" t="n">
        <v>173153.96</v>
      </c>
    </row>
    <row r="55" ht="19.35" customHeight="1">
      <c r="A55" s="92" t="n"/>
      <c r="B55" s="100" t="n"/>
      <c r="C55" s="94" t="inlineStr">
        <is>
          <t>ЗТ</t>
        </is>
      </c>
      <c r="D55" s="266" t="n"/>
      <c r="E55" s="267" t="n"/>
      <c r="F55" s="101" t="inlineStr">
        <is>
          <t>чел.-ч</t>
        </is>
      </c>
      <c r="G55" s="97" t="n">
        <v>5.21</v>
      </c>
      <c r="H55" s="268" t="n">
        <v>1.2</v>
      </c>
      <c r="I55" s="272" t="n">
        <v>258.5202</v>
      </c>
      <c r="J55" s="96" t="n"/>
      <c r="K55" s="96" t="n"/>
      <c r="L55" s="96" t="n"/>
      <c r="M55" s="96" t="n"/>
      <c r="N55" s="96" t="n"/>
    </row>
    <row r="56" ht="19.35" customHeight="1">
      <c r="A56" s="92" t="n"/>
      <c r="B56" s="100" t="n"/>
      <c r="C56" s="94" t="inlineStr">
        <is>
          <t>Итого по расценке</t>
        </is>
      </c>
      <c r="D56" s="266" t="n"/>
      <c r="E56" s="267" t="n"/>
      <c r="F56" s="95" t="n"/>
      <c r="G56" s="103" t="n"/>
      <c r="H56" s="103" t="n"/>
      <c r="I56" s="96" t="n"/>
      <c r="J56" s="97" t="n">
        <v>48.97</v>
      </c>
      <c r="K56" s="96" t="n"/>
      <c r="L56" s="99" t="n">
        <v>2429.89</v>
      </c>
      <c r="M56" s="96" t="n"/>
      <c r="N56" s="104" t="n"/>
    </row>
    <row r="57" ht="19.35" customHeight="1">
      <c r="A57" s="92" t="n"/>
      <c r="B57" s="105" t="n"/>
      <c r="C57" s="94" t="inlineStr">
        <is>
          <t>ФОТ</t>
        </is>
      </c>
      <c r="D57" s="266" t="n"/>
      <c r="E57" s="267" t="n"/>
      <c r="F57" s="95" t="n"/>
      <c r="G57" s="103" t="n"/>
      <c r="H57" s="103" t="n"/>
      <c r="I57" s="96" t="n"/>
      <c r="J57" s="96" t="n"/>
      <c r="K57" s="96" t="n"/>
      <c r="L57" s="99" t="n">
        <v>2429.89</v>
      </c>
      <c r="M57" s="96" t="n"/>
      <c r="N57" s="99" t="n">
        <v>173153.96</v>
      </c>
    </row>
    <row r="58" ht="42" customHeight="1">
      <c r="A58" s="92" t="n"/>
      <c r="B58" s="106" t="inlineStr">
        <is>
          <t>Пр/812-001.4-1</t>
        </is>
      </c>
      <c r="C58" s="94" t="inlineStr">
        <is>
          <t>НР Земляные работы по другим видам работ (подготовительным, сопутствующим, укрепительным)</t>
        </is>
      </c>
      <c r="D58" s="266" t="n"/>
      <c r="E58" s="267" t="n"/>
      <c r="F58" s="101" t="inlineStr">
        <is>
          <t>%</t>
        </is>
      </c>
      <c r="G58" s="107" t="n">
        <v>89</v>
      </c>
      <c r="H58" s="108" t="n"/>
      <c r="I58" s="107" t="n">
        <v>89</v>
      </c>
      <c r="J58" s="96" t="n"/>
      <c r="K58" s="96" t="n"/>
      <c r="L58" s="99" t="n">
        <v>2162.6</v>
      </c>
      <c r="M58" s="96" t="n"/>
      <c r="N58" s="109" t="n">
        <v>154107.02</v>
      </c>
    </row>
    <row r="59" ht="42" customHeight="1">
      <c r="A59" s="92" t="n"/>
      <c r="B59" s="106" t="inlineStr">
        <is>
          <t>Пр/774-001.4</t>
        </is>
      </c>
      <c r="C59" s="94" t="inlineStr">
        <is>
          <t>СП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41</v>
      </c>
      <c r="H59" s="108" t="n"/>
      <c r="I59" s="107" t="n">
        <v>41</v>
      </c>
      <c r="J59" s="96" t="n"/>
      <c r="K59" s="96" t="n"/>
      <c r="L59" s="97" t="n">
        <v>996.25</v>
      </c>
      <c r="M59" s="96" t="n"/>
      <c r="N59" s="99" t="n">
        <v>70993.12</v>
      </c>
    </row>
    <row r="60" ht="19.35" customHeight="1">
      <c r="A60" s="92" t="n"/>
      <c r="B60" s="105" t="n"/>
      <c r="C60" s="84" t="inlineStr">
        <is>
          <t>Всего по позиции</t>
        </is>
      </c>
      <c r="D60" s="266" t="n"/>
      <c r="E60" s="267" t="n"/>
      <c r="F60" s="96" t="n"/>
      <c r="G60" s="103" t="n"/>
      <c r="H60" s="103" t="n"/>
      <c r="I60" s="110" t="n"/>
      <c r="J60" s="110" t="n"/>
      <c r="K60" s="110" t="n"/>
      <c r="L60" s="111" t="n">
        <v>5588.74</v>
      </c>
      <c r="M60" s="110" t="n"/>
      <c r="N60" s="90" t="n"/>
    </row>
    <row r="61" ht="55.35" customHeight="1">
      <c r="A61" s="84" t="inlineStr">
        <is>
          <t>3</t>
        </is>
      </c>
      <c r="B61" s="87" t="inlineStr">
        <is>
          <t>ФЕР01-02-099-04</t>
        </is>
      </c>
      <c r="C61" s="88" t="inlineStr">
        <is>
          <t>Валка деревьев мягких пород с корня, диаметр стволов: до 28 см</t>
        </is>
      </c>
      <c r="D61" s="266" t="n"/>
      <c r="E61" s="267" t="n"/>
      <c r="F61" s="89" t="inlineStr">
        <is>
          <t>100 шт</t>
        </is>
      </c>
      <c r="G61" s="90" t="n">
        <v>17.69</v>
      </c>
      <c r="H61" s="91" t="n">
        <v>1</v>
      </c>
      <c r="I61" s="112" t="n">
        <v>17.69</v>
      </c>
      <c r="J61" s="90" t="n"/>
      <c r="K61" s="90" t="n"/>
      <c r="L61" s="90" t="n"/>
      <c r="M61" s="90" t="n"/>
      <c r="N61" s="90" t="n"/>
    </row>
    <row r="62" ht="19.35" customHeight="1">
      <c r="A62" s="92" t="n"/>
      <c r="B62" s="93" t="inlineStr">
        <is>
          <t>1</t>
        </is>
      </c>
      <c r="C62" s="94" t="inlineStr">
        <is>
          <t>ОТ</t>
        </is>
      </c>
      <c r="D62" s="266" t="n"/>
      <c r="E62" s="267" t="n"/>
      <c r="F62" s="95" t="n"/>
      <c r="G62" s="95" t="n"/>
      <c r="H62" s="95" t="n"/>
      <c r="I62" s="96" t="n"/>
      <c r="J62" s="97" t="n">
        <v>94.94</v>
      </c>
      <c r="K62" s="268" t="n">
        <v>1.2</v>
      </c>
      <c r="L62" s="99" t="n">
        <v>2015.39</v>
      </c>
      <c r="M62" s="97" t="n">
        <v>71.26000000000001</v>
      </c>
      <c r="N62" s="99" t="n">
        <v>143616.69</v>
      </c>
    </row>
    <row r="63" ht="19.35" customHeight="1">
      <c r="A63" s="92" t="n"/>
      <c r="B63" s="100" t="n"/>
      <c r="C63" s="94" t="inlineStr">
        <is>
          <t>ЗТ</t>
        </is>
      </c>
      <c r="D63" s="266" t="n"/>
      <c r="E63" s="267" t="n"/>
      <c r="F63" s="101" t="inlineStr">
        <is>
          <t>чел.-ч</t>
        </is>
      </c>
      <c r="G63" s="271" t="n">
        <v>10.1</v>
      </c>
      <c r="H63" s="268" t="n">
        <v>1.2</v>
      </c>
      <c r="I63" s="272" t="n">
        <v>214.4028</v>
      </c>
      <c r="J63" s="96" t="n"/>
      <c r="K63" s="96" t="n"/>
      <c r="L63" s="96" t="n"/>
      <c r="M63" s="96" t="n"/>
      <c r="N63" s="96" t="n"/>
    </row>
    <row r="64" ht="19.35" customHeight="1">
      <c r="A64" s="92" t="n"/>
      <c r="B64" s="100" t="n"/>
      <c r="C64" s="94" t="inlineStr">
        <is>
          <t>Итого по расценке</t>
        </is>
      </c>
      <c r="D64" s="266" t="n"/>
      <c r="E64" s="267" t="n"/>
      <c r="F64" s="95" t="n"/>
      <c r="G64" s="103" t="n"/>
      <c r="H64" s="103" t="n"/>
      <c r="I64" s="96" t="n"/>
      <c r="J64" s="97" t="n">
        <v>94.94</v>
      </c>
      <c r="K64" s="96" t="n"/>
      <c r="L64" s="99" t="n">
        <v>2015.39</v>
      </c>
      <c r="M64" s="96" t="n"/>
      <c r="N64" s="104" t="n"/>
    </row>
    <row r="65" ht="19.35" customHeight="1">
      <c r="A65" s="92" t="n"/>
      <c r="B65" s="105" t="n"/>
      <c r="C65" s="94" t="inlineStr">
        <is>
          <t>ФОТ</t>
        </is>
      </c>
      <c r="D65" s="266" t="n"/>
      <c r="E65" s="267" t="n"/>
      <c r="F65" s="95" t="n"/>
      <c r="G65" s="103" t="n"/>
      <c r="H65" s="103" t="n"/>
      <c r="I65" s="96" t="n"/>
      <c r="J65" s="96" t="n"/>
      <c r="K65" s="96" t="n"/>
      <c r="L65" s="99" t="n">
        <v>2015.39</v>
      </c>
      <c r="M65" s="96" t="n"/>
      <c r="N65" s="99" t="n">
        <v>143616.69</v>
      </c>
    </row>
    <row r="66" ht="42" customHeight="1">
      <c r="A66" s="92" t="n"/>
      <c r="B66" s="106" t="inlineStr">
        <is>
          <t>Пр/812-001.4-1</t>
        </is>
      </c>
      <c r="C66" s="94" t="inlineStr">
        <is>
          <t>НР Земляные работы по другим видам работ (подготовительным, сопутствующим, укрепительным)</t>
        </is>
      </c>
      <c r="D66" s="266" t="n"/>
      <c r="E66" s="267" t="n"/>
      <c r="F66" s="101" t="inlineStr">
        <is>
          <t>%</t>
        </is>
      </c>
      <c r="G66" s="107" t="n">
        <v>89</v>
      </c>
      <c r="H66" s="108" t="n"/>
      <c r="I66" s="107" t="n">
        <v>89</v>
      </c>
      <c r="J66" s="96" t="n"/>
      <c r="K66" s="96" t="n"/>
      <c r="L66" s="99" t="n">
        <v>1793.7</v>
      </c>
      <c r="M66" s="96" t="n"/>
      <c r="N66" s="109" t="n">
        <v>127818.85</v>
      </c>
    </row>
    <row r="67" ht="42" customHeight="1">
      <c r="A67" s="92" t="n"/>
      <c r="B67" s="106" t="inlineStr">
        <is>
          <t>Пр/774-001.4</t>
        </is>
      </c>
      <c r="C67" s="94" t="inlineStr">
        <is>
          <t>СП Земляные работы по другим видам работ (подготовительным, сопутствующим, укрепительным)</t>
        </is>
      </c>
      <c r="D67" s="266" t="n"/>
      <c r="E67" s="267" t="n"/>
      <c r="F67" s="101" t="inlineStr">
        <is>
          <t>%</t>
        </is>
      </c>
      <c r="G67" s="107" t="n">
        <v>41</v>
      </c>
      <c r="H67" s="108" t="n"/>
      <c r="I67" s="107" t="n">
        <v>41</v>
      </c>
      <c r="J67" s="96" t="n"/>
      <c r="K67" s="96" t="n"/>
      <c r="L67" s="97" t="n">
        <v>826.3099999999999</v>
      </c>
      <c r="M67" s="96" t="n"/>
      <c r="N67" s="99" t="n">
        <v>58882.84</v>
      </c>
    </row>
    <row r="68" ht="19.35" customHeight="1">
      <c r="A68" s="92" t="n"/>
      <c r="B68" s="105" t="n"/>
      <c r="C68" s="84" t="inlineStr">
        <is>
          <t>Всего по позиции</t>
        </is>
      </c>
      <c r="D68" s="266" t="n"/>
      <c r="E68" s="267" t="n"/>
      <c r="F68" s="96" t="n"/>
      <c r="G68" s="103" t="n"/>
      <c r="H68" s="103" t="n"/>
      <c r="I68" s="110" t="n"/>
      <c r="J68" s="110" t="n"/>
      <c r="K68" s="110" t="n"/>
      <c r="L68" s="111" t="n">
        <v>4635.4</v>
      </c>
      <c r="M68" s="110" t="n"/>
      <c r="N68" s="90" t="n"/>
    </row>
    <row r="69" ht="55.35" customHeight="1">
      <c r="A69" s="84" t="inlineStr">
        <is>
          <t>4</t>
        </is>
      </c>
      <c r="B69" s="87" t="inlineStr">
        <is>
          <t>ФЕР01-02-099-05</t>
        </is>
      </c>
      <c r="C69" s="88" t="inlineStr">
        <is>
          <t>Валка деревьев мягких пород с корня, диаметр стволов: до 32 см</t>
        </is>
      </c>
      <c r="D69" s="266" t="n"/>
      <c r="E69" s="267" t="n"/>
      <c r="F69" s="89" t="inlineStr">
        <is>
          <t>100 шт</t>
        </is>
      </c>
      <c r="G69" s="90" t="n">
        <v>6.61</v>
      </c>
      <c r="H69" s="91" t="n">
        <v>1</v>
      </c>
      <c r="I69" s="112" t="n">
        <v>6.61</v>
      </c>
      <c r="J69" s="90" t="n"/>
      <c r="K69" s="90" t="n"/>
      <c r="L69" s="90" t="n"/>
      <c r="M69" s="90" t="n"/>
      <c r="N69" s="90" t="n"/>
    </row>
    <row r="70" ht="19.35" customHeight="1">
      <c r="A70" s="92" t="n"/>
      <c r="B70" s="93" t="inlineStr">
        <is>
          <t>1</t>
        </is>
      </c>
      <c r="C70" s="94" t="inlineStr">
        <is>
          <t>ОТ</t>
        </is>
      </c>
      <c r="D70" s="266" t="n"/>
      <c r="E70" s="267" t="n"/>
      <c r="F70" s="95" t="n"/>
      <c r="G70" s="95" t="n"/>
      <c r="H70" s="95" t="n"/>
      <c r="I70" s="96" t="n"/>
      <c r="J70" s="97" t="n">
        <v>125.96</v>
      </c>
      <c r="K70" s="268" t="n">
        <v>1.2</v>
      </c>
      <c r="L70" s="97" t="n">
        <v>999.11</v>
      </c>
      <c r="M70" s="97" t="n">
        <v>71.26000000000001</v>
      </c>
      <c r="N70" s="99" t="n">
        <v>71196.58</v>
      </c>
    </row>
    <row r="71" ht="19.35" customHeight="1">
      <c r="A71" s="92" t="n"/>
      <c r="B71" s="100" t="n"/>
      <c r="C71" s="94" t="inlineStr">
        <is>
          <t>ЗТ</t>
        </is>
      </c>
      <c r="D71" s="266" t="n"/>
      <c r="E71" s="267" t="n"/>
      <c r="F71" s="101" t="inlineStr">
        <is>
          <t>чел.-ч</t>
        </is>
      </c>
      <c r="G71" s="271" t="n">
        <v>13.4</v>
      </c>
      <c r="H71" s="268" t="n">
        <v>1.2</v>
      </c>
      <c r="I71" s="272" t="n">
        <v>106.2888</v>
      </c>
      <c r="J71" s="96" t="n"/>
      <c r="K71" s="96" t="n"/>
      <c r="L71" s="96" t="n"/>
      <c r="M71" s="96" t="n"/>
      <c r="N71" s="96" t="n"/>
    </row>
    <row r="72" ht="19.35" customHeight="1">
      <c r="A72" s="92" t="n"/>
      <c r="B72" s="100" t="n"/>
      <c r="C72" s="94" t="inlineStr">
        <is>
          <t>Итого по расценке</t>
        </is>
      </c>
      <c r="D72" s="266" t="n"/>
      <c r="E72" s="267" t="n"/>
      <c r="F72" s="95" t="n"/>
      <c r="G72" s="103" t="n"/>
      <c r="H72" s="103" t="n"/>
      <c r="I72" s="96" t="n"/>
      <c r="J72" s="97" t="n">
        <v>125.96</v>
      </c>
      <c r="K72" s="96" t="n"/>
      <c r="L72" s="97" t="n">
        <v>999.11</v>
      </c>
      <c r="M72" s="96" t="n"/>
      <c r="N72" s="104" t="n"/>
    </row>
    <row r="73" ht="19.35" customHeight="1">
      <c r="A73" s="92" t="n"/>
      <c r="B73" s="105" t="n"/>
      <c r="C73" s="94" t="inlineStr">
        <is>
          <t>ФОТ</t>
        </is>
      </c>
      <c r="D73" s="266" t="n"/>
      <c r="E73" s="267" t="n"/>
      <c r="F73" s="95" t="n"/>
      <c r="G73" s="103" t="n"/>
      <c r="H73" s="103" t="n"/>
      <c r="I73" s="96" t="n"/>
      <c r="J73" s="96" t="n"/>
      <c r="K73" s="96" t="n"/>
      <c r="L73" s="97" t="n">
        <v>999.11</v>
      </c>
      <c r="M73" s="96" t="n"/>
      <c r="N73" s="99" t="n">
        <v>71196.58</v>
      </c>
    </row>
    <row r="74" ht="42" customHeight="1">
      <c r="A74" s="92" t="n"/>
      <c r="B74" s="106" t="inlineStr">
        <is>
          <t>Пр/812-001.4-1</t>
        </is>
      </c>
      <c r="C74" s="94" t="inlineStr">
        <is>
          <t>НР Земляные работы по другим видам работ (подготовительным, сопутствующим, укрепительным)</t>
        </is>
      </c>
      <c r="D74" s="266" t="n"/>
      <c r="E74" s="267" t="n"/>
      <c r="F74" s="101" t="inlineStr">
        <is>
          <t>%</t>
        </is>
      </c>
      <c r="G74" s="107" t="n">
        <v>89</v>
      </c>
      <c r="H74" s="108" t="n"/>
      <c r="I74" s="107" t="n">
        <v>89</v>
      </c>
      <c r="J74" s="96" t="n"/>
      <c r="K74" s="96" t="n"/>
      <c r="L74" s="97" t="n">
        <v>889.21</v>
      </c>
      <c r="M74" s="96" t="n"/>
      <c r="N74" s="109" t="n">
        <v>63364.96</v>
      </c>
    </row>
    <row r="75" ht="42" customHeight="1">
      <c r="A75" s="92" t="n"/>
      <c r="B75" s="106" t="inlineStr">
        <is>
          <t>Пр/774-001.4</t>
        </is>
      </c>
      <c r="C75" s="94" t="inlineStr">
        <is>
          <t>СП Земляные работы по другим видам работ (подготовительным, сопутствующим, укрепительным)</t>
        </is>
      </c>
      <c r="D75" s="266" t="n"/>
      <c r="E75" s="267" t="n"/>
      <c r="F75" s="101" t="inlineStr">
        <is>
          <t>%</t>
        </is>
      </c>
      <c r="G75" s="107" t="n">
        <v>41</v>
      </c>
      <c r="H75" s="108" t="n"/>
      <c r="I75" s="107" t="n">
        <v>41</v>
      </c>
      <c r="J75" s="96" t="n"/>
      <c r="K75" s="96" t="n"/>
      <c r="L75" s="97" t="n">
        <v>409.64</v>
      </c>
      <c r="M75" s="96" t="n"/>
      <c r="N75" s="99" t="n">
        <v>29190.6</v>
      </c>
    </row>
    <row r="76" ht="19.35" customHeight="1">
      <c r="A76" s="92" t="n"/>
      <c r="B76" s="105" t="n"/>
      <c r="C76" s="84" t="inlineStr">
        <is>
          <t>Всего по позиции</t>
        </is>
      </c>
      <c r="D76" s="266" t="n"/>
      <c r="E76" s="267" t="n"/>
      <c r="F76" s="96" t="n"/>
      <c r="G76" s="103" t="n"/>
      <c r="H76" s="103" t="n"/>
      <c r="I76" s="110" t="n"/>
      <c r="J76" s="110" t="n"/>
      <c r="K76" s="110" t="n"/>
      <c r="L76" s="111" t="n">
        <v>2297.96</v>
      </c>
      <c r="M76" s="110" t="n"/>
      <c r="N76" s="90" t="n"/>
    </row>
    <row r="77" ht="55.35" customHeight="1">
      <c r="A77" s="84" t="inlineStr">
        <is>
          <t>5</t>
        </is>
      </c>
      <c r="B77" s="87" t="inlineStr">
        <is>
          <t>ФЕР01-02-099-07</t>
        </is>
      </c>
      <c r="C77" s="88" t="inlineStr">
        <is>
          <t>Валка деревьев твердых пород и лиственницы с корня, диаметр стволов: до 16 см</t>
        </is>
      </c>
      <c r="D77" s="266" t="n"/>
      <c r="E77" s="267" t="n"/>
      <c r="F77" s="89" t="inlineStr">
        <is>
          <t>100 шт</t>
        </is>
      </c>
      <c r="G77" s="90" t="n">
        <v>21.84</v>
      </c>
      <c r="H77" s="91" t="n">
        <v>1</v>
      </c>
      <c r="I77" s="112" t="n">
        <v>21.84</v>
      </c>
      <c r="J77" s="90" t="n"/>
      <c r="K77" s="90" t="n"/>
      <c r="L77" s="90" t="n"/>
      <c r="M77" s="90" t="n"/>
      <c r="N77" s="90" t="n"/>
    </row>
    <row r="78" ht="19.35" customHeight="1">
      <c r="A78" s="92" t="n"/>
      <c r="B78" s="93" t="inlineStr">
        <is>
          <t>1</t>
        </is>
      </c>
      <c r="C78" s="94" t="inlineStr">
        <is>
          <t>ОТ</t>
        </is>
      </c>
      <c r="D78" s="266" t="n"/>
      <c r="E78" s="267" t="n"/>
      <c r="F78" s="95" t="n"/>
      <c r="G78" s="95" t="n"/>
      <c r="H78" s="95" t="n"/>
      <c r="I78" s="96" t="n"/>
      <c r="J78" s="97" t="n">
        <v>59.22</v>
      </c>
      <c r="K78" s="268" t="n">
        <v>1.2</v>
      </c>
      <c r="L78" s="99" t="n">
        <v>1552.04</v>
      </c>
      <c r="M78" s="97" t="n">
        <v>71.26000000000001</v>
      </c>
      <c r="N78" s="99" t="n">
        <v>110598.37</v>
      </c>
    </row>
    <row r="79" ht="19.35" customHeight="1">
      <c r="A79" s="92" t="n"/>
      <c r="B79" s="100" t="n"/>
      <c r="C79" s="94" t="inlineStr">
        <is>
          <t>ЗТ</t>
        </is>
      </c>
      <c r="D79" s="266" t="n"/>
      <c r="E79" s="267" t="n"/>
      <c r="F79" s="101" t="inlineStr">
        <is>
          <t>чел.-ч</t>
        </is>
      </c>
      <c r="G79" s="271" t="n">
        <v>6.3</v>
      </c>
      <c r="H79" s="268" t="n">
        <v>1.2</v>
      </c>
      <c r="I79" s="272" t="n">
        <v>165.1104</v>
      </c>
      <c r="J79" s="96" t="n"/>
      <c r="K79" s="96" t="n"/>
      <c r="L79" s="96" t="n"/>
      <c r="M79" s="96" t="n"/>
      <c r="N79" s="96" t="n"/>
    </row>
    <row r="80" ht="19.35" customHeight="1">
      <c r="A80" s="92" t="n"/>
      <c r="B80" s="100" t="n"/>
      <c r="C80" s="94" t="inlineStr">
        <is>
          <t>Итого по расценке</t>
        </is>
      </c>
      <c r="D80" s="266" t="n"/>
      <c r="E80" s="267" t="n"/>
      <c r="F80" s="95" t="n"/>
      <c r="G80" s="103" t="n"/>
      <c r="H80" s="103" t="n"/>
      <c r="I80" s="96" t="n"/>
      <c r="J80" s="97" t="n">
        <v>59.22</v>
      </c>
      <c r="K80" s="96" t="n"/>
      <c r="L80" s="99" t="n">
        <v>1552.04</v>
      </c>
      <c r="M80" s="96" t="n"/>
      <c r="N80" s="104" t="n"/>
    </row>
    <row r="81" ht="19.35" customHeight="1">
      <c r="A81" s="92" t="n"/>
      <c r="B81" s="105" t="n"/>
      <c r="C81" s="94" t="inlineStr">
        <is>
          <t>ФОТ</t>
        </is>
      </c>
      <c r="D81" s="266" t="n"/>
      <c r="E81" s="267" t="n"/>
      <c r="F81" s="95" t="n"/>
      <c r="G81" s="103" t="n"/>
      <c r="H81" s="103" t="n"/>
      <c r="I81" s="96" t="n"/>
      <c r="J81" s="96" t="n"/>
      <c r="K81" s="96" t="n"/>
      <c r="L81" s="99" t="n">
        <v>1552.04</v>
      </c>
      <c r="M81" s="96" t="n"/>
      <c r="N81" s="99" t="n">
        <v>110598.37</v>
      </c>
    </row>
    <row r="82" ht="42" customHeight="1">
      <c r="A82" s="92" t="n"/>
      <c r="B82" s="106" t="inlineStr">
        <is>
          <t>Пр/812-001.4-1</t>
        </is>
      </c>
      <c r="C82" s="94" t="inlineStr">
        <is>
          <t>НР Земляные работы по другим видам работ (подготовительным, сопутствующим, укрепительным)</t>
        </is>
      </c>
      <c r="D82" s="266" t="n"/>
      <c r="E82" s="267" t="n"/>
      <c r="F82" s="101" t="inlineStr">
        <is>
          <t>%</t>
        </is>
      </c>
      <c r="G82" s="107" t="n">
        <v>89</v>
      </c>
      <c r="H82" s="108" t="n"/>
      <c r="I82" s="107" t="n">
        <v>89</v>
      </c>
      <c r="J82" s="96" t="n"/>
      <c r="K82" s="96" t="n"/>
      <c r="L82" s="99" t="n">
        <v>1381.32</v>
      </c>
      <c r="M82" s="96" t="n"/>
      <c r="N82" s="109" t="n">
        <v>98432.55</v>
      </c>
    </row>
    <row r="83" ht="42" customHeight="1">
      <c r="A83" s="92" t="n"/>
      <c r="B83" s="106" t="inlineStr">
        <is>
          <t>Пр/774-001.4</t>
        </is>
      </c>
      <c r="C83" s="94" t="inlineStr">
        <is>
          <t>СП Земляные работы по другим видам работ (подготовительным, сопутствующим, укрепительным)</t>
        </is>
      </c>
      <c r="D83" s="266" t="n"/>
      <c r="E83" s="267" t="n"/>
      <c r="F83" s="101" t="inlineStr">
        <is>
          <t>%</t>
        </is>
      </c>
      <c r="G83" s="107" t="n">
        <v>41</v>
      </c>
      <c r="H83" s="108" t="n"/>
      <c r="I83" s="107" t="n">
        <v>41</v>
      </c>
      <c r="J83" s="96" t="n"/>
      <c r="K83" s="96" t="n"/>
      <c r="L83" s="97" t="n">
        <v>636.34</v>
      </c>
      <c r="M83" s="96" t="n"/>
      <c r="N83" s="99" t="n">
        <v>45345.33</v>
      </c>
    </row>
    <row r="84" ht="19.35" customHeight="1">
      <c r="A84" s="92" t="n"/>
      <c r="B84" s="105" t="n"/>
      <c r="C84" s="84" t="inlineStr">
        <is>
          <t>Всего по позиции</t>
        </is>
      </c>
      <c r="D84" s="266" t="n"/>
      <c r="E84" s="267" t="n"/>
      <c r="F84" s="96" t="n"/>
      <c r="G84" s="103" t="n"/>
      <c r="H84" s="103" t="n"/>
      <c r="I84" s="110" t="n"/>
      <c r="J84" s="110" t="n"/>
      <c r="K84" s="110" t="n"/>
      <c r="L84" s="111" t="n">
        <v>3569.7</v>
      </c>
      <c r="M84" s="110" t="n"/>
      <c r="N84" s="90" t="n"/>
    </row>
    <row r="85" ht="55.35" customHeight="1">
      <c r="A85" s="84" t="inlineStr">
        <is>
          <t>6</t>
        </is>
      </c>
      <c r="B85" s="87" t="inlineStr">
        <is>
          <t>ФЕР01-02-099-10</t>
        </is>
      </c>
      <c r="C85" s="88" t="inlineStr">
        <is>
          <t>Валка деревьев твердых пород и лиственницы с корня, диаметр стволов: до 28 см</t>
        </is>
      </c>
      <c r="D85" s="266" t="n"/>
      <c r="E85" s="267" t="n"/>
      <c r="F85" s="89" t="inlineStr">
        <is>
          <t>100 шт</t>
        </is>
      </c>
      <c r="G85" s="90" t="n">
        <v>10.15</v>
      </c>
      <c r="H85" s="91" t="n">
        <v>1</v>
      </c>
      <c r="I85" s="112" t="n">
        <v>10.15</v>
      </c>
      <c r="J85" s="90" t="n"/>
      <c r="K85" s="90" t="n"/>
      <c r="L85" s="90" t="n"/>
      <c r="M85" s="90" t="n"/>
      <c r="N85" s="90" t="n"/>
    </row>
    <row r="86" ht="19.35" customHeight="1">
      <c r="A86" s="92" t="n"/>
      <c r="B86" s="93" t="inlineStr">
        <is>
          <t>1</t>
        </is>
      </c>
      <c r="C86" s="94" t="inlineStr">
        <is>
          <t>ОТ</t>
        </is>
      </c>
      <c r="D86" s="266" t="n"/>
      <c r="E86" s="267" t="n"/>
      <c r="F86" s="95" t="n"/>
      <c r="G86" s="95" t="n"/>
      <c r="H86" s="95" t="n"/>
      <c r="I86" s="96" t="n"/>
      <c r="J86" s="97" t="n">
        <v>115.62</v>
      </c>
      <c r="K86" s="268" t="n">
        <v>1.2</v>
      </c>
      <c r="L86" s="99" t="n">
        <v>1408.25</v>
      </c>
      <c r="M86" s="97" t="n">
        <v>71.26000000000001</v>
      </c>
      <c r="N86" s="99" t="n">
        <v>100351.9</v>
      </c>
    </row>
    <row r="87" ht="19.35" customHeight="1">
      <c r="A87" s="92" t="n"/>
      <c r="B87" s="100" t="n"/>
      <c r="C87" s="94" t="inlineStr">
        <is>
          <t>ЗТ</t>
        </is>
      </c>
      <c r="D87" s="266" t="n"/>
      <c r="E87" s="267" t="n"/>
      <c r="F87" s="101" t="inlineStr">
        <is>
          <t>чел.-ч</t>
        </is>
      </c>
      <c r="G87" s="271" t="n">
        <v>12.3</v>
      </c>
      <c r="H87" s="268" t="n">
        <v>1.2</v>
      </c>
      <c r="I87" s="269" t="n">
        <v>149.814</v>
      </c>
      <c r="J87" s="96" t="n"/>
      <c r="K87" s="96" t="n"/>
      <c r="L87" s="96" t="n"/>
      <c r="M87" s="96" t="n"/>
      <c r="N87" s="96" t="n"/>
    </row>
    <row r="88" ht="19.35" customHeight="1">
      <c r="A88" s="92" t="n"/>
      <c r="B88" s="100" t="n"/>
      <c r="C88" s="94" t="inlineStr">
        <is>
          <t>Итого по расценке</t>
        </is>
      </c>
      <c r="D88" s="266" t="n"/>
      <c r="E88" s="267" t="n"/>
      <c r="F88" s="95" t="n"/>
      <c r="G88" s="103" t="n"/>
      <c r="H88" s="103" t="n"/>
      <c r="I88" s="96" t="n"/>
      <c r="J88" s="97" t="n">
        <v>115.62</v>
      </c>
      <c r="K88" s="96" t="n"/>
      <c r="L88" s="99" t="n">
        <v>1408.25</v>
      </c>
      <c r="M88" s="96" t="n"/>
      <c r="N88" s="104" t="n"/>
    </row>
    <row r="89" ht="19.35" customHeight="1">
      <c r="A89" s="92" t="n"/>
      <c r="B89" s="105" t="n"/>
      <c r="C89" s="94" t="inlineStr">
        <is>
          <t>ФОТ</t>
        </is>
      </c>
      <c r="D89" s="266" t="n"/>
      <c r="E89" s="267" t="n"/>
      <c r="F89" s="95" t="n"/>
      <c r="G89" s="103" t="n"/>
      <c r="H89" s="103" t="n"/>
      <c r="I89" s="96" t="n"/>
      <c r="J89" s="96" t="n"/>
      <c r="K89" s="96" t="n"/>
      <c r="L89" s="99" t="n">
        <v>1408.25</v>
      </c>
      <c r="M89" s="96" t="n"/>
      <c r="N89" s="99" t="n">
        <v>100351.9</v>
      </c>
    </row>
    <row r="90" ht="42" customHeight="1">
      <c r="A90" s="92" t="n"/>
      <c r="B90" s="106" t="inlineStr">
        <is>
          <t>Пр/812-001.4-1</t>
        </is>
      </c>
      <c r="C90" s="94" t="inlineStr">
        <is>
          <t>НР Земляные работы по другим видам работ (подготовительным, сопутствующим, укрепительным)</t>
        </is>
      </c>
      <c r="D90" s="266" t="n"/>
      <c r="E90" s="267" t="n"/>
      <c r="F90" s="101" t="inlineStr">
        <is>
          <t>%</t>
        </is>
      </c>
      <c r="G90" s="107" t="n">
        <v>89</v>
      </c>
      <c r="H90" s="108" t="n"/>
      <c r="I90" s="107" t="n">
        <v>89</v>
      </c>
      <c r="J90" s="96" t="n"/>
      <c r="K90" s="96" t="n"/>
      <c r="L90" s="99" t="n">
        <v>1253.34</v>
      </c>
      <c r="M90" s="96" t="n"/>
      <c r="N90" s="109" t="n">
        <v>89313.19</v>
      </c>
    </row>
    <row r="91" ht="42" customHeight="1">
      <c r="A91" s="92" t="n"/>
      <c r="B91" s="106" t="inlineStr">
        <is>
          <t>Пр/774-001.4</t>
        </is>
      </c>
      <c r="C91" s="94" t="inlineStr">
        <is>
          <t>СП Земляные работы по другим видам работ (подготовительным, сопутствующим, укрепительным)</t>
        </is>
      </c>
      <c r="D91" s="266" t="n"/>
      <c r="E91" s="267" t="n"/>
      <c r="F91" s="101" t="inlineStr">
        <is>
          <t>%</t>
        </is>
      </c>
      <c r="G91" s="107" t="n">
        <v>41</v>
      </c>
      <c r="H91" s="108" t="n"/>
      <c r="I91" s="107" t="n">
        <v>41</v>
      </c>
      <c r="J91" s="96" t="n"/>
      <c r="K91" s="96" t="n"/>
      <c r="L91" s="97" t="n">
        <v>577.38</v>
      </c>
      <c r="M91" s="96" t="n"/>
      <c r="N91" s="99" t="n">
        <v>41144.28</v>
      </c>
    </row>
    <row r="92" ht="19.35" customHeight="1">
      <c r="A92" s="92" t="n"/>
      <c r="B92" s="105" t="n"/>
      <c r="C92" s="84" t="inlineStr">
        <is>
          <t>Всего по позиции</t>
        </is>
      </c>
      <c r="D92" s="266" t="n"/>
      <c r="E92" s="267" t="n"/>
      <c r="F92" s="96" t="n"/>
      <c r="G92" s="103" t="n"/>
      <c r="H92" s="103" t="n"/>
      <c r="I92" s="110" t="n"/>
      <c r="J92" s="110" t="n"/>
      <c r="K92" s="110" t="n"/>
      <c r="L92" s="111" t="n">
        <v>3238.97</v>
      </c>
      <c r="M92" s="110" t="n"/>
      <c r="N92" s="90" t="n"/>
    </row>
    <row r="93" ht="55.35" customHeight="1">
      <c r="A93" s="84" t="inlineStr">
        <is>
          <t>7</t>
        </is>
      </c>
      <c r="B93" s="87" t="inlineStr">
        <is>
          <t>ФЕР01-02-099-11</t>
        </is>
      </c>
      <c r="C93" s="88" t="inlineStr">
        <is>
          <t>Валка деревьев твердых пород и лиственницы с корня, диаметр стволов: до 32 см</t>
        </is>
      </c>
      <c r="D93" s="266" t="n"/>
      <c r="E93" s="267" t="n"/>
      <c r="F93" s="89" t="inlineStr">
        <is>
          <t>100 шт</t>
        </is>
      </c>
      <c r="G93" s="90" t="n">
        <v>3.4</v>
      </c>
      <c r="H93" s="91" t="n">
        <v>1</v>
      </c>
      <c r="I93" s="273" t="n">
        <v>3.4</v>
      </c>
      <c r="J93" s="90" t="n"/>
      <c r="K93" s="90" t="n"/>
      <c r="L93" s="90" t="n"/>
      <c r="M93" s="90" t="n"/>
      <c r="N93" s="90" t="n"/>
    </row>
    <row r="94" ht="19.35" customHeight="1">
      <c r="A94" s="92" t="n"/>
      <c r="B94" s="93" t="inlineStr">
        <is>
          <t>1</t>
        </is>
      </c>
      <c r="C94" s="94" t="inlineStr">
        <is>
          <t>ОТ</t>
        </is>
      </c>
      <c r="D94" s="266" t="n"/>
      <c r="E94" s="267" t="n"/>
      <c r="F94" s="95" t="n"/>
      <c r="G94" s="95" t="n"/>
      <c r="H94" s="95" t="n"/>
      <c r="I94" s="96" t="n"/>
      <c r="J94" s="97" t="n">
        <v>154.16</v>
      </c>
      <c r="K94" s="268" t="n">
        <v>1.2</v>
      </c>
      <c r="L94" s="97" t="n">
        <v>628.97</v>
      </c>
      <c r="M94" s="97" t="n">
        <v>71.26000000000001</v>
      </c>
      <c r="N94" s="99" t="n">
        <v>44820.4</v>
      </c>
    </row>
    <row r="95" ht="19.35" customHeight="1">
      <c r="A95" s="92" t="n"/>
      <c r="B95" s="100" t="n"/>
      <c r="C95" s="94" t="inlineStr">
        <is>
          <t>ЗТ</t>
        </is>
      </c>
      <c r="D95" s="266" t="n"/>
      <c r="E95" s="267" t="n"/>
      <c r="F95" s="101" t="inlineStr">
        <is>
          <t>чел.-ч</t>
        </is>
      </c>
      <c r="G95" s="271" t="n">
        <v>16.4</v>
      </c>
      <c r="H95" s="268" t="n">
        <v>1.2</v>
      </c>
      <c r="I95" s="269" t="n">
        <v>66.91200000000001</v>
      </c>
      <c r="J95" s="96" t="n"/>
      <c r="K95" s="96" t="n"/>
      <c r="L95" s="96" t="n"/>
      <c r="M95" s="96" t="n"/>
      <c r="N95" s="96" t="n"/>
    </row>
    <row r="96" ht="19.35" customHeight="1">
      <c r="A96" s="92" t="n"/>
      <c r="B96" s="100" t="n"/>
      <c r="C96" s="94" t="inlineStr">
        <is>
          <t>Итого по расценке</t>
        </is>
      </c>
      <c r="D96" s="266" t="n"/>
      <c r="E96" s="267" t="n"/>
      <c r="F96" s="95" t="n"/>
      <c r="G96" s="103" t="n"/>
      <c r="H96" s="103" t="n"/>
      <c r="I96" s="96" t="n"/>
      <c r="J96" s="97" t="n">
        <v>154.16</v>
      </c>
      <c r="K96" s="96" t="n"/>
      <c r="L96" s="97" t="n">
        <v>628.97</v>
      </c>
      <c r="M96" s="96" t="n"/>
      <c r="N96" s="104" t="n"/>
    </row>
    <row r="97" ht="19.35" customHeight="1">
      <c r="A97" s="92" t="n"/>
      <c r="B97" s="105" t="n"/>
      <c r="C97" s="94" t="inlineStr">
        <is>
          <t>ФОТ</t>
        </is>
      </c>
      <c r="D97" s="266" t="n"/>
      <c r="E97" s="267" t="n"/>
      <c r="F97" s="95" t="n"/>
      <c r="G97" s="103" t="n"/>
      <c r="H97" s="103" t="n"/>
      <c r="I97" s="96" t="n"/>
      <c r="J97" s="96" t="n"/>
      <c r="K97" s="96" t="n"/>
      <c r="L97" s="97" t="n">
        <v>628.97</v>
      </c>
      <c r="M97" s="96" t="n"/>
      <c r="N97" s="99" t="n">
        <v>44820.4</v>
      </c>
    </row>
    <row r="98" ht="42" customHeight="1">
      <c r="A98" s="92" t="n"/>
      <c r="B98" s="106" t="inlineStr">
        <is>
          <t>Пр/812-001.4-1</t>
        </is>
      </c>
      <c r="C98" s="94" t="inlineStr">
        <is>
          <t>НР Земляные работы по другим видам работ (подготовительным, сопутствующим, укрепительным)</t>
        </is>
      </c>
      <c r="D98" s="266" t="n"/>
      <c r="E98" s="267" t="n"/>
      <c r="F98" s="101" t="inlineStr">
        <is>
          <t>%</t>
        </is>
      </c>
      <c r="G98" s="107" t="n">
        <v>89</v>
      </c>
      <c r="H98" s="108" t="n"/>
      <c r="I98" s="107" t="n">
        <v>89</v>
      </c>
      <c r="J98" s="96" t="n"/>
      <c r="K98" s="96" t="n"/>
      <c r="L98" s="97" t="n">
        <v>559.78</v>
      </c>
      <c r="M98" s="96" t="n"/>
      <c r="N98" s="109" t="n">
        <v>39890.16</v>
      </c>
    </row>
    <row r="99" ht="42" customHeight="1">
      <c r="A99" s="92" t="n"/>
      <c r="B99" s="106" t="inlineStr">
        <is>
          <t>Пр/774-001.4</t>
        </is>
      </c>
      <c r="C99" s="94" t="inlineStr">
        <is>
          <t>СП Земляные работы по другим видам работ (подготовительным, сопутствующим, укрепительным)</t>
        </is>
      </c>
      <c r="D99" s="266" t="n"/>
      <c r="E99" s="267" t="n"/>
      <c r="F99" s="101" t="inlineStr">
        <is>
          <t>%</t>
        </is>
      </c>
      <c r="G99" s="107" t="n">
        <v>41</v>
      </c>
      <c r="H99" s="108" t="n"/>
      <c r="I99" s="107" t="n">
        <v>41</v>
      </c>
      <c r="J99" s="96" t="n"/>
      <c r="K99" s="96" t="n"/>
      <c r="L99" s="97" t="n">
        <v>257.88</v>
      </c>
      <c r="M99" s="96" t="n"/>
      <c r="N99" s="99" t="n">
        <v>18376.36</v>
      </c>
    </row>
    <row r="100" ht="19.35" customHeight="1">
      <c r="A100" s="92" t="n"/>
      <c r="B100" s="105" t="n"/>
      <c r="C100" s="84" t="inlineStr">
        <is>
          <t>Всего по позиции</t>
        </is>
      </c>
      <c r="D100" s="266" t="n"/>
      <c r="E100" s="267" t="n"/>
      <c r="F100" s="96" t="n"/>
      <c r="G100" s="103" t="n"/>
      <c r="H100" s="103" t="n"/>
      <c r="I100" s="110" t="n"/>
      <c r="J100" s="110" t="n"/>
      <c r="K100" s="110" t="n"/>
      <c r="L100" s="111" t="n">
        <v>1446.63</v>
      </c>
      <c r="M100" s="110" t="n"/>
      <c r="N100" s="90" t="n"/>
    </row>
    <row r="101" ht="68.65000000000001" customHeight="1">
      <c r="A101" s="84" t="inlineStr">
        <is>
          <t>8</t>
        </is>
      </c>
      <c r="B101" s="87" t="inlineStr">
        <is>
          <t>ФЕР01-02-100-01</t>
        </is>
      </c>
      <c r="C101" s="88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6" t="n"/>
      <c r="E101" s="267" t="n"/>
      <c r="F101" s="89" t="inlineStr">
        <is>
          <t>100 шт</t>
        </is>
      </c>
      <c r="G101" s="90" t="n">
        <v>63.19</v>
      </c>
      <c r="H101" s="91" t="n">
        <v>1</v>
      </c>
      <c r="I101" s="112" t="n">
        <v>63.19</v>
      </c>
      <c r="J101" s="90" t="n"/>
      <c r="K101" s="90" t="n"/>
      <c r="L101" s="90" t="n"/>
      <c r="M101" s="90" t="n"/>
      <c r="N101" s="90" t="n"/>
    </row>
    <row r="102" ht="19.35" customHeight="1">
      <c r="A102" s="92" t="n"/>
      <c r="B102" s="93" t="inlineStr">
        <is>
          <t>1</t>
        </is>
      </c>
      <c r="C102" s="94" t="inlineStr">
        <is>
          <t>ОТ</t>
        </is>
      </c>
      <c r="D102" s="266" t="n"/>
      <c r="E102" s="267" t="n"/>
      <c r="F102" s="95" t="n"/>
      <c r="G102" s="95" t="n"/>
      <c r="H102" s="95" t="n"/>
      <c r="I102" s="96" t="n"/>
      <c r="J102" s="97" t="n">
        <v>115.44</v>
      </c>
      <c r="K102" s="268" t="n">
        <v>1.2</v>
      </c>
      <c r="L102" s="99" t="n">
        <v>8753.58</v>
      </c>
      <c r="M102" s="97" t="n">
        <v>71.26000000000001</v>
      </c>
      <c r="N102" s="99" t="n">
        <v>623780.11</v>
      </c>
    </row>
    <row r="103" ht="19.35" customHeight="1">
      <c r="A103" s="92" t="n"/>
      <c r="B103" s="93" t="inlineStr">
        <is>
          <t>2</t>
        </is>
      </c>
      <c r="C103" s="94" t="inlineStr">
        <is>
          <t>ЭМ</t>
        </is>
      </c>
      <c r="D103" s="266" t="n"/>
      <c r="E103" s="267" t="n"/>
      <c r="F103" s="95" t="n"/>
      <c r="G103" s="95" t="n"/>
      <c r="H103" s="95" t="n"/>
      <c r="I103" s="96" t="n"/>
      <c r="J103" s="97" t="n">
        <v>655.4299999999999</v>
      </c>
      <c r="K103" s="268" t="n">
        <v>1.2</v>
      </c>
      <c r="L103" s="99" t="n">
        <v>49699.95</v>
      </c>
      <c r="M103" s="96" t="n"/>
      <c r="N103" s="96" t="n"/>
    </row>
    <row r="104" ht="19.35" customHeight="1">
      <c r="A104" s="92" t="n"/>
      <c r="B104" s="93" t="inlineStr">
        <is>
          <t>3</t>
        </is>
      </c>
      <c r="C104" s="94" t="inlineStr">
        <is>
          <t>в т.ч. ОТм</t>
        </is>
      </c>
      <c r="D104" s="266" t="n"/>
      <c r="E104" s="267" t="n"/>
      <c r="F104" s="95" t="n"/>
      <c r="G104" s="95" t="n"/>
      <c r="H104" s="95" t="n"/>
      <c r="I104" s="96" t="n"/>
      <c r="J104" s="97" t="n">
        <v>114.62</v>
      </c>
      <c r="K104" s="268" t="n">
        <v>1.2</v>
      </c>
      <c r="L104" s="99" t="n">
        <v>8691.41</v>
      </c>
      <c r="M104" s="97" t="n">
        <v>71.26000000000001</v>
      </c>
      <c r="N104" s="99" t="n">
        <v>619349.88</v>
      </c>
    </row>
    <row r="105" ht="19.35" customHeight="1">
      <c r="A105" s="92" t="n"/>
      <c r="B105" s="100" t="n"/>
      <c r="C105" s="94" t="inlineStr">
        <is>
          <t>ЗТ</t>
        </is>
      </c>
      <c r="D105" s="266" t="n"/>
      <c r="E105" s="267" t="n"/>
      <c r="F105" s="101" t="inlineStr">
        <is>
          <t>чел.-ч</t>
        </is>
      </c>
      <c r="G105" s="271" t="n">
        <v>14.8</v>
      </c>
      <c r="H105" s="268" t="n">
        <v>1.2</v>
      </c>
      <c r="I105" s="274" t="n">
        <v>1122.2544</v>
      </c>
      <c r="J105" s="96" t="n"/>
      <c r="K105" s="96" t="n"/>
      <c r="L105" s="96" t="n"/>
      <c r="M105" s="96" t="n"/>
      <c r="N105" s="96" t="n"/>
    </row>
    <row r="106" ht="19.35" customHeight="1">
      <c r="A106" s="92" t="n"/>
      <c r="B106" s="100" t="n"/>
      <c r="C106" s="94" t="inlineStr">
        <is>
          <t>ЗТм</t>
        </is>
      </c>
      <c r="D106" s="266" t="n"/>
      <c r="E106" s="267" t="n"/>
      <c r="F106" s="101" t="inlineStr">
        <is>
          <t>чел.-ч</t>
        </is>
      </c>
      <c r="G106" s="97" t="n">
        <v>8.49</v>
      </c>
      <c r="H106" s="268" t="n">
        <v>1.2</v>
      </c>
      <c r="I106" s="270" t="n">
        <v>643.77972</v>
      </c>
      <c r="J106" s="96" t="n"/>
      <c r="K106" s="96" t="n"/>
      <c r="L106" s="96" t="n"/>
      <c r="M106" s="96" t="n"/>
      <c r="N106" s="96" t="n"/>
    </row>
    <row r="107" ht="19.35" customHeight="1">
      <c r="A107" s="92" t="n"/>
      <c r="B107" s="100" t="n"/>
      <c r="C107" s="94" t="inlineStr">
        <is>
          <t>Итого по расценке</t>
        </is>
      </c>
      <c r="D107" s="266" t="n"/>
      <c r="E107" s="267" t="n"/>
      <c r="F107" s="95" t="n"/>
      <c r="G107" s="103" t="n"/>
      <c r="H107" s="103" t="n"/>
      <c r="I107" s="96" t="n"/>
      <c r="J107" s="97" t="n">
        <v>770.87</v>
      </c>
      <c r="K107" s="96" t="n"/>
      <c r="L107" s="99" t="n">
        <v>58453.53</v>
      </c>
      <c r="M107" s="96" t="n"/>
      <c r="N107" s="104" t="n"/>
    </row>
    <row r="108" ht="19.35" customHeight="1">
      <c r="A108" s="92" t="n"/>
      <c r="B108" s="105" t="n"/>
      <c r="C108" s="94" t="inlineStr">
        <is>
          <t>ФОТ</t>
        </is>
      </c>
      <c r="D108" s="266" t="n"/>
      <c r="E108" s="267" t="n"/>
      <c r="F108" s="95" t="n"/>
      <c r="G108" s="103" t="n"/>
      <c r="H108" s="103" t="n"/>
      <c r="I108" s="96" t="n"/>
      <c r="J108" s="96" t="n"/>
      <c r="K108" s="96" t="n"/>
      <c r="L108" s="99" t="n">
        <v>17444.99</v>
      </c>
      <c r="M108" s="96" t="n"/>
      <c r="N108" s="99" t="n">
        <v>1243129.99</v>
      </c>
    </row>
    <row r="109" ht="42" customHeight="1">
      <c r="A109" s="92" t="n"/>
      <c r="B109" s="106" t="inlineStr">
        <is>
          <t>Пр/812-001.4-1</t>
        </is>
      </c>
      <c r="C109" s="94" t="inlineStr">
        <is>
          <t>НР Земляные работы по другим видам работ (подготовительным, сопутствующим, укрепительным)</t>
        </is>
      </c>
      <c r="D109" s="266" t="n"/>
      <c r="E109" s="267" t="n"/>
      <c r="F109" s="101" t="inlineStr">
        <is>
          <t>%</t>
        </is>
      </c>
      <c r="G109" s="107" t="n">
        <v>89</v>
      </c>
      <c r="H109" s="108" t="n"/>
      <c r="I109" s="107" t="n">
        <v>89</v>
      </c>
      <c r="J109" s="96" t="n"/>
      <c r="K109" s="96" t="n"/>
      <c r="L109" s="99" t="n">
        <v>15526.04</v>
      </c>
      <c r="M109" s="96" t="n"/>
      <c r="N109" s="109" t="n">
        <v>1106385.69</v>
      </c>
    </row>
    <row r="110" ht="42" customHeight="1">
      <c r="A110" s="92" t="n"/>
      <c r="B110" s="106" t="inlineStr">
        <is>
          <t>Пр/774-001.4</t>
        </is>
      </c>
      <c r="C110" s="94" t="inlineStr">
        <is>
          <t>СП Земляные работы по другим видам работ (подготовительным, сопутствующим, укрепительным)</t>
        </is>
      </c>
      <c r="D110" s="266" t="n"/>
      <c r="E110" s="267" t="n"/>
      <c r="F110" s="101" t="inlineStr">
        <is>
          <t>%</t>
        </is>
      </c>
      <c r="G110" s="107" t="n">
        <v>41</v>
      </c>
      <c r="H110" s="108" t="n"/>
      <c r="I110" s="107" t="n">
        <v>41</v>
      </c>
      <c r="J110" s="96" t="n"/>
      <c r="K110" s="96" t="n"/>
      <c r="L110" s="99" t="n">
        <v>7152.45</v>
      </c>
      <c r="M110" s="96" t="n"/>
      <c r="N110" s="99" t="n">
        <v>509683.3</v>
      </c>
    </row>
    <row r="111" ht="19.35" customHeight="1">
      <c r="A111" s="92" t="n"/>
      <c r="B111" s="105" t="n"/>
      <c r="C111" s="84" t="inlineStr">
        <is>
          <t>Всего по позиции</t>
        </is>
      </c>
      <c r="D111" s="266" t="n"/>
      <c r="E111" s="267" t="n"/>
      <c r="F111" s="96" t="n"/>
      <c r="G111" s="103" t="n"/>
      <c r="H111" s="103" t="n"/>
      <c r="I111" s="110" t="n"/>
      <c r="J111" s="110" t="n"/>
      <c r="K111" s="110" t="n"/>
      <c r="L111" s="111" t="n">
        <v>81132.02</v>
      </c>
      <c r="M111" s="110" t="n"/>
      <c r="N111" s="90" t="n"/>
    </row>
    <row r="112" ht="55.35" customHeight="1">
      <c r="A112" s="84" t="inlineStr">
        <is>
          <t>9</t>
        </is>
      </c>
      <c r="B112" s="87" t="inlineStr">
        <is>
          <t>ФЕР01-02-100-07</t>
        </is>
      </c>
      <c r="C112" s="88" t="inlineStr">
        <is>
          <t>При трелевке на каждые последующие 100 м добавлять: к расценке 01-02-100-01</t>
        </is>
      </c>
      <c r="D112" s="266" t="n"/>
      <c r="E112" s="267" t="n"/>
      <c r="F112" s="89" t="inlineStr">
        <is>
          <t>100 шт</t>
        </is>
      </c>
      <c r="G112" s="90" t="n">
        <v>63.19</v>
      </c>
      <c r="H112" s="91" t="n">
        <v>1</v>
      </c>
      <c r="I112" s="112" t="n">
        <v>63.19</v>
      </c>
      <c r="J112" s="90" t="n"/>
      <c r="K112" s="90" t="n"/>
      <c r="L112" s="90" t="n"/>
      <c r="M112" s="90" t="n"/>
      <c r="N112" s="90" t="n"/>
    </row>
    <row r="113" ht="19.35" customHeight="1">
      <c r="A113" s="92" t="n"/>
      <c r="B113" s="93" t="inlineStr">
        <is>
          <t>1</t>
        </is>
      </c>
      <c r="C113" s="94" t="inlineStr">
        <is>
          <t>ОТ</t>
        </is>
      </c>
      <c r="D113" s="266" t="n"/>
      <c r="E113" s="267" t="n"/>
      <c r="F113" s="95" t="n"/>
      <c r="G113" s="95" t="n"/>
      <c r="H113" s="95" t="n"/>
      <c r="I113" s="96" t="n"/>
      <c r="J113" s="97" t="n">
        <v>28.94</v>
      </c>
      <c r="K113" s="268" t="n">
        <v>1.2</v>
      </c>
      <c r="L113" s="99" t="n">
        <v>2194.46</v>
      </c>
      <c r="M113" s="97" t="n">
        <v>71.26000000000001</v>
      </c>
      <c r="N113" s="99" t="n">
        <v>156377.22</v>
      </c>
    </row>
    <row r="114" ht="19.35" customHeight="1">
      <c r="A114" s="92" t="n"/>
      <c r="B114" s="93" t="inlineStr">
        <is>
          <t>2</t>
        </is>
      </c>
      <c r="C114" s="94" t="inlineStr">
        <is>
          <t>ЭМ</t>
        </is>
      </c>
      <c r="D114" s="266" t="n"/>
      <c r="E114" s="267" t="n"/>
      <c r="F114" s="95" t="n"/>
      <c r="G114" s="95" t="n"/>
      <c r="H114" s="95" t="n"/>
      <c r="I114" s="96" t="n"/>
      <c r="J114" s="97" t="n">
        <v>163.66</v>
      </c>
      <c r="K114" s="268" t="n">
        <v>1.2</v>
      </c>
      <c r="L114" s="99" t="n">
        <v>12410.01</v>
      </c>
      <c r="M114" s="96" t="n"/>
      <c r="N114" s="96" t="n"/>
    </row>
    <row r="115" ht="19.35" customHeight="1">
      <c r="A115" s="92" t="n"/>
      <c r="B115" s="93" t="inlineStr">
        <is>
          <t>3</t>
        </is>
      </c>
      <c r="C115" s="94" t="inlineStr">
        <is>
          <t>в т.ч. ОТм</t>
        </is>
      </c>
      <c r="D115" s="266" t="n"/>
      <c r="E115" s="267" t="n"/>
      <c r="F115" s="95" t="n"/>
      <c r="G115" s="95" t="n"/>
      <c r="H115" s="95" t="n"/>
      <c r="I115" s="96" t="n"/>
      <c r="J115" s="97" t="n">
        <v>28.62</v>
      </c>
      <c r="K115" s="268" t="n">
        <v>1.2</v>
      </c>
      <c r="L115" s="99" t="n">
        <v>2170.2</v>
      </c>
      <c r="M115" s="97" t="n">
        <v>71.26000000000001</v>
      </c>
      <c r="N115" s="99" t="n">
        <v>154648.45</v>
      </c>
    </row>
    <row r="116" ht="19.35" customHeight="1">
      <c r="A116" s="92" t="n"/>
      <c r="B116" s="100" t="n"/>
      <c r="C116" s="94" t="inlineStr">
        <is>
          <t>ЗТ</t>
        </is>
      </c>
      <c r="D116" s="266" t="n"/>
      <c r="E116" s="267" t="n"/>
      <c r="F116" s="101" t="inlineStr">
        <is>
          <t>чел.-ч</t>
        </is>
      </c>
      <c r="G116" s="97" t="n">
        <v>3.71</v>
      </c>
      <c r="H116" s="268" t="n">
        <v>1.2</v>
      </c>
      <c r="I116" s="270" t="n">
        <v>281.32188</v>
      </c>
      <c r="J116" s="96" t="n"/>
      <c r="K116" s="96" t="n"/>
      <c r="L116" s="96" t="n"/>
      <c r="M116" s="96" t="n"/>
      <c r="N116" s="96" t="n"/>
    </row>
    <row r="117" ht="19.35" customHeight="1">
      <c r="A117" s="92" t="n"/>
      <c r="B117" s="100" t="n"/>
      <c r="C117" s="94" t="inlineStr">
        <is>
          <t>ЗТм</t>
        </is>
      </c>
      <c r="D117" s="266" t="n"/>
      <c r="E117" s="267" t="n"/>
      <c r="F117" s="101" t="inlineStr">
        <is>
          <t>чел.-ч</t>
        </is>
      </c>
      <c r="G117" s="97" t="n">
        <v>2.12</v>
      </c>
      <c r="H117" s="268" t="n">
        <v>1.2</v>
      </c>
      <c r="I117" s="270" t="n">
        <v>160.75536</v>
      </c>
      <c r="J117" s="96" t="n"/>
      <c r="K117" s="96" t="n"/>
      <c r="L117" s="96" t="n"/>
      <c r="M117" s="96" t="n"/>
      <c r="N117" s="96" t="n"/>
    </row>
    <row r="118" ht="19.35" customHeight="1">
      <c r="A118" s="92" t="n"/>
      <c r="B118" s="100" t="n"/>
      <c r="C118" s="94" t="inlineStr">
        <is>
          <t>Итого по расценке</t>
        </is>
      </c>
      <c r="D118" s="266" t="n"/>
      <c r="E118" s="267" t="n"/>
      <c r="F118" s="95" t="n"/>
      <c r="G118" s="103" t="n"/>
      <c r="H118" s="103" t="n"/>
      <c r="I118" s="96" t="n"/>
      <c r="J118" s="97" t="n">
        <v>192.6</v>
      </c>
      <c r="K118" s="96" t="n"/>
      <c r="L118" s="99" t="n">
        <v>14604.47</v>
      </c>
      <c r="M118" s="96" t="n"/>
      <c r="N118" s="104" t="n"/>
    </row>
    <row r="119" ht="19.35" customHeight="1">
      <c r="A119" s="92" t="n"/>
      <c r="B119" s="105" t="n"/>
      <c r="C119" s="94" t="inlineStr">
        <is>
          <t>ФОТ</t>
        </is>
      </c>
      <c r="D119" s="266" t="n"/>
      <c r="E119" s="267" t="n"/>
      <c r="F119" s="95" t="n"/>
      <c r="G119" s="103" t="n"/>
      <c r="H119" s="103" t="n"/>
      <c r="I119" s="96" t="n"/>
      <c r="J119" s="96" t="n"/>
      <c r="K119" s="96" t="n"/>
      <c r="L119" s="99" t="n">
        <v>4364.66</v>
      </c>
      <c r="M119" s="96" t="n"/>
      <c r="N119" s="99" t="n">
        <v>311025.67</v>
      </c>
    </row>
    <row r="120" ht="42" customHeight="1">
      <c r="A120" s="92" t="n"/>
      <c r="B120" s="106" t="inlineStr">
        <is>
          <t>Пр/812-001.4-1</t>
        </is>
      </c>
      <c r="C120" s="94" t="inlineStr">
        <is>
          <t>НР Земляные работы по другим видам работ (подготовительным, сопутствующим, укрепительным)</t>
        </is>
      </c>
      <c r="D120" s="266" t="n"/>
      <c r="E120" s="267" t="n"/>
      <c r="F120" s="101" t="inlineStr">
        <is>
          <t>%</t>
        </is>
      </c>
      <c r="G120" s="107" t="n">
        <v>89</v>
      </c>
      <c r="H120" s="108" t="n"/>
      <c r="I120" s="107" t="n">
        <v>89</v>
      </c>
      <c r="J120" s="96" t="n"/>
      <c r="K120" s="96" t="n"/>
      <c r="L120" s="99" t="n">
        <v>3884.55</v>
      </c>
      <c r="M120" s="96" t="n"/>
      <c r="N120" s="109" t="n">
        <v>276812.85</v>
      </c>
    </row>
    <row r="121" ht="42" customHeight="1">
      <c r="A121" s="92" t="n"/>
      <c r="B121" s="106" t="inlineStr">
        <is>
          <t>Пр/774-001.4</t>
        </is>
      </c>
      <c r="C121" s="94" t="inlineStr">
        <is>
          <t>СП Земляные работы по другим видам работ (подготовительным, сопутствующим, укрепительным)</t>
        </is>
      </c>
      <c r="D121" s="266" t="n"/>
      <c r="E121" s="267" t="n"/>
      <c r="F121" s="101" t="inlineStr">
        <is>
          <t>%</t>
        </is>
      </c>
      <c r="G121" s="107" t="n">
        <v>41</v>
      </c>
      <c r="H121" s="108" t="n"/>
      <c r="I121" s="107" t="n">
        <v>41</v>
      </c>
      <c r="J121" s="96" t="n"/>
      <c r="K121" s="96" t="n"/>
      <c r="L121" s="99" t="n">
        <v>1789.51</v>
      </c>
      <c r="M121" s="96" t="n"/>
      <c r="N121" s="99" t="n">
        <v>127520.52</v>
      </c>
    </row>
    <row r="122" ht="19.35" customHeight="1">
      <c r="A122" s="92" t="n"/>
      <c r="B122" s="105" t="n"/>
      <c r="C122" s="84" t="inlineStr">
        <is>
          <t>Всего по позиции</t>
        </is>
      </c>
      <c r="D122" s="266" t="n"/>
      <c r="E122" s="267" t="n"/>
      <c r="F122" s="96" t="n"/>
      <c r="G122" s="103" t="n"/>
      <c r="H122" s="103" t="n"/>
      <c r="I122" s="110" t="n"/>
      <c r="J122" s="110" t="n"/>
      <c r="K122" s="110" t="n"/>
      <c r="L122" s="111" t="n">
        <v>20278.53</v>
      </c>
      <c r="M122" s="110" t="n"/>
      <c r="N122" s="90" t="n"/>
    </row>
    <row r="123" ht="68.65000000000001" customHeight="1">
      <c r="A123" s="84" t="inlineStr">
        <is>
          <t>10</t>
        </is>
      </c>
      <c r="B123" s="87" t="inlineStr">
        <is>
          <t>ФЕР01-02-100-02</t>
        </is>
      </c>
      <c r="C123" s="88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6" t="n"/>
      <c r="E123" s="267" t="n"/>
      <c r="F123" s="89" t="inlineStr">
        <is>
          <t>100 шт</t>
        </is>
      </c>
      <c r="G123" s="90" t="n">
        <v>27.84</v>
      </c>
      <c r="H123" s="91" t="n">
        <v>1</v>
      </c>
      <c r="I123" s="112" t="n">
        <v>27.84</v>
      </c>
      <c r="J123" s="90" t="n"/>
      <c r="K123" s="90" t="n"/>
      <c r="L123" s="90" t="n"/>
      <c r="M123" s="90" t="n"/>
      <c r="N123" s="90" t="n"/>
    </row>
    <row r="124" ht="19.35" customHeight="1">
      <c r="A124" s="92" t="n"/>
      <c r="B124" s="93" t="inlineStr">
        <is>
          <t>1</t>
        </is>
      </c>
      <c r="C124" s="94" t="inlineStr">
        <is>
          <t>ОТ</t>
        </is>
      </c>
      <c r="D124" s="266" t="n"/>
      <c r="E124" s="267" t="n"/>
      <c r="F124" s="95" t="n"/>
      <c r="G124" s="95" t="n"/>
      <c r="H124" s="95" t="n"/>
      <c r="I124" s="96" t="n"/>
      <c r="J124" s="97" t="n">
        <v>201.24</v>
      </c>
      <c r="K124" s="268" t="n">
        <v>1.2</v>
      </c>
      <c r="L124" s="99" t="n">
        <v>6723.03</v>
      </c>
      <c r="M124" s="97" t="n">
        <v>71.26000000000001</v>
      </c>
      <c r="N124" s="99" t="n">
        <v>479083.12</v>
      </c>
    </row>
    <row r="125" ht="19.35" customHeight="1">
      <c r="A125" s="92" t="n"/>
      <c r="B125" s="93" t="inlineStr">
        <is>
          <t>2</t>
        </is>
      </c>
      <c r="C125" s="94" t="inlineStr">
        <is>
          <t>ЭМ</t>
        </is>
      </c>
      <c r="D125" s="266" t="n"/>
      <c r="E125" s="267" t="n"/>
      <c r="F125" s="95" t="n"/>
      <c r="G125" s="95" t="n"/>
      <c r="H125" s="95" t="n"/>
      <c r="I125" s="96" t="n"/>
      <c r="J125" s="99" t="n">
        <v>1142.56</v>
      </c>
      <c r="K125" s="268" t="n">
        <v>1.2</v>
      </c>
      <c r="L125" s="99" t="n">
        <v>38170.64</v>
      </c>
      <c r="M125" s="96" t="n"/>
      <c r="N125" s="96" t="n"/>
    </row>
    <row r="126" ht="19.35" customHeight="1">
      <c r="A126" s="92" t="n"/>
      <c r="B126" s="93" t="inlineStr">
        <is>
          <t>3</t>
        </is>
      </c>
      <c r="C126" s="94" t="inlineStr">
        <is>
          <t>в т.ч. ОТм</t>
        </is>
      </c>
      <c r="D126" s="266" t="n"/>
      <c r="E126" s="267" t="n"/>
      <c r="F126" s="95" t="n"/>
      <c r="G126" s="95" t="n"/>
      <c r="H126" s="95" t="n"/>
      <c r="I126" s="96" t="n"/>
      <c r="J126" s="97" t="n">
        <v>199.8</v>
      </c>
      <c r="K126" s="268" t="n">
        <v>1.2</v>
      </c>
      <c r="L126" s="99" t="n">
        <v>6674.92</v>
      </c>
      <c r="M126" s="97" t="n">
        <v>71.26000000000001</v>
      </c>
      <c r="N126" s="99" t="n">
        <v>475654.8</v>
      </c>
    </row>
    <row r="127" ht="19.35" customHeight="1">
      <c r="A127" s="92" t="n"/>
      <c r="B127" s="100" t="n"/>
      <c r="C127" s="94" t="inlineStr">
        <is>
          <t>ЗТ</t>
        </is>
      </c>
      <c r="D127" s="266" t="n"/>
      <c r="E127" s="267" t="n"/>
      <c r="F127" s="101" t="inlineStr">
        <is>
          <t>чел.-ч</t>
        </is>
      </c>
      <c r="G127" s="271" t="n">
        <v>25.8</v>
      </c>
      <c r="H127" s="268" t="n">
        <v>1.2</v>
      </c>
      <c r="I127" s="272" t="n">
        <v>861.9263999999999</v>
      </c>
      <c r="J127" s="96" t="n"/>
      <c r="K127" s="96" t="n"/>
      <c r="L127" s="96" t="n"/>
      <c r="M127" s="96" t="n"/>
      <c r="N127" s="96" t="n"/>
    </row>
    <row r="128" ht="19.35" customHeight="1">
      <c r="A128" s="92" t="n"/>
      <c r="B128" s="100" t="n"/>
      <c r="C128" s="94" t="inlineStr">
        <is>
          <t>ЗТм</t>
        </is>
      </c>
      <c r="D128" s="266" t="n"/>
      <c r="E128" s="267" t="n"/>
      <c r="F128" s="101" t="inlineStr">
        <is>
          <t>чел.-ч</t>
        </is>
      </c>
      <c r="G128" s="271" t="n">
        <v>14.8</v>
      </c>
      <c r="H128" s="268" t="n">
        <v>1.2</v>
      </c>
      <c r="I128" s="272" t="n">
        <v>494.4384</v>
      </c>
      <c r="J128" s="96" t="n"/>
      <c r="K128" s="96" t="n"/>
      <c r="L128" s="96" t="n"/>
      <c r="M128" s="96" t="n"/>
      <c r="N128" s="96" t="n"/>
    </row>
    <row r="129" ht="19.35" customHeight="1">
      <c r="A129" s="92" t="n"/>
      <c r="B129" s="100" t="n"/>
      <c r="C129" s="94" t="inlineStr">
        <is>
          <t>Итого по расценке</t>
        </is>
      </c>
      <c r="D129" s="266" t="n"/>
      <c r="E129" s="267" t="n"/>
      <c r="F129" s="95" t="n"/>
      <c r="G129" s="103" t="n"/>
      <c r="H129" s="103" t="n"/>
      <c r="I129" s="96" t="n"/>
      <c r="J129" s="99" t="n">
        <v>1343.8</v>
      </c>
      <c r="K129" s="96" t="n"/>
      <c r="L129" s="99" t="n">
        <v>44893.67</v>
      </c>
      <c r="M129" s="96" t="n"/>
      <c r="N129" s="104" t="n"/>
    </row>
    <row r="130" ht="19.35" customHeight="1">
      <c r="A130" s="92" t="n"/>
      <c r="B130" s="105" t="n"/>
      <c r="C130" s="94" t="inlineStr">
        <is>
          <t>ФОТ</t>
        </is>
      </c>
      <c r="D130" s="266" t="n"/>
      <c r="E130" s="267" t="n"/>
      <c r="F130" s="95" t="n"/>
      <c r="G130" s="103" t="n"/>
      <c r="H130" s="103" t="n"/>
      <c r="I130" s="96" t="n"/>
      <c r="J130" s="96" t="n"/>
      <c r="K130" s="96" t="n"/>
      <c r="L130" s="99" t="n">
        <v>13397.95</v>
      </c>
      <c r="M130" s="96" t="n"/>
      <c r="N130" s="99" t="n">
        <v>954737.92</v>
      </c>
    </row>
    <row r="131" ht="42" customHeight="1">
      <c r="A131" s="92" t="n"/>
      <c r="B131" s="106" t="inlineStr">
        <is>
          <t>Пр/812-001.4-1</t>
        </is>
      </c>
      <c r="C131" s="94" t="inlineStr">
        <is>
          <t>НР Земляные работы по другим видам работ (подготовительным, сопутствующим, укрепительным)</t>
        </is>
      </c>
      <c r="D131" s="266" t="n"/>
      <c r="E131" s="267" t="n"/>
      <c r="F131" s="101" t="inlineStr">
        <is>
          <t>%</t>
        </is>
      </c>
      <c r="G131" s="107" t="n">
        <v>89</v>
      </c>
      <c r="H131" s="108" t="n"/>
      <c r="I131" s="107" t="n">
        <v>89</v>
      </c>
      <c r="J131" s="96" t="n"/>
      <c r="K131" s="96" t="n"/>
      <c r="L131" s="99" t="n">
        <v>11924.18</v>
      </c>
      <c r="M131" s="96" t="n"/>
      <c r="N131" s="109" t="n">
        <v>849716.75</v>
      </c>
    </row>
    <row r="132" ht="42" customHeight="1">
      <c r="A132" s="92" t="n"/>
      <c r="B132" s="106" t="inlineStr">
        <is>
          <t>Пр/774-001.4</t>
        </is>
      </c>
      <c r="C132" s="94" t="inlineStr">
        <is>
          <t>СП Земляные работы по другим видам работ (подготовительным, сопутствующим, укрепительным)</t>
        </is>
      </c>
      <c r="D132" s="266" t="n"/>
      <c r="E132" s="267" t="n"/>
      <c r="F132" s="101" t="inlineStr">
        <is>
          <t>%</t>
        </is>
      </c>
      <c r="G132" s="107" t="n">
        <v>41</v>
      </c>
      <c r="H132" s="108" t="n"/>
      <c r="I132" s="107" t="n">
        <v>41</v>
      </c>
      <c r="J132" s="96" t="n"/>
      <c r="K132" s="96" t="n"/>
      <c r="L132" s="99" t="n">
        <v>5493.16</v>
      </c>
      <c r="M132" s="96" t="n"/>
      <c r="N132" s="99" t="n">
        <v>391442.55</v>
      </c>
    </row>
    <row r="133" ht="19.35" customHeight="1">
      <c r="A133" s="92" t="n"/>
      <c r="B133" s="105" t="n"/>
      <c r="C133" s="84" t="inlineStr">
        <is>
          <t>Всего по позиции</t>
        </is>
      </c>
      <c r="D133" s="266" t="n"/>
      <c r="E133" s="267" t="n"/>
      <c r="F133" s="96" t="n"/>
      <c r="G133" s="103" t="n"/>
      <c r="H133" s="103" t="n"/>
      <c r="I133" s="110" t="n"/>
      <c r="J133" s="110" t="n"/>
      <c r="K133" s="110" t="n"/>
      <c r="L133" s="111" t="n">
        <v>62311.01</v>
      </c>
      <c r="M133" s="110" t="n"/>
      <c r="N133" s="90" t="n"/>
    </row>
    <row r="134" ht="55.35" customHeight="1">
      <c r="A134" s="84" t="inlineStr">
        <is>
          <t>11</t>
        </is>
      </c>
      <c r="B134" s="87" t="inlineStr">
        <is>
          <t>ФЕР01-02-100-08</t>
        </is>
      </c>
      <c r="C134" s="88" t="inlineStr">
        <is>
          <t>При трелевке на каждые последующие 100 м добавлять: к расценке 01-02-100-02</t>
        </is>
      </c>
      <c r="D134" s="266" t="n"/>
      <c r="E134" s="267" t="n"/>
      <c r="F134" s="89" t="inlineStr">
        <is>
          <t>100 шт</t>
        </is>
      </c>
      <c r="G134" s="90" t="n">
        <v>27.84</v>
      </c>
      <c r="H134" s="91" t="n">
        <v>1</v>
      </c>
      <c r="I134" s="112" t="n">
        <v>27.84</v>
      </c>
      <c r="J134" s="90" t="n"/>
      <c r="K134" s="90" t="n"/>
      <c r="L134" s="90" t="n"/>
      <c r="M134" s="90" t="n"/>
      <c r="N134" s="90" t="n"/>
    </row>
    <row r="135" ht="19.35" customHeight="1">
      <c r="A135" s="92" t="n"/>
      <c r="B135" s="93" t="inlineStr">
        <is>
          <t>1</t>
        </is>
      </c>
      <c r="C135" s="94" t="inlineStr">
        <is>
          <t>ОТ</t>
        </is>
      </c>
      <c r="D135" s="266" t="n"/>
      <c r="E135" s="267" t="n"/>
      <c r="F135" s="95" t="n"/>
      <c r="G135" s="95" t="n"/>
      <c r="H135" s="95" t="n"/>
      <c r="I135" s="96" t="n"/>
      <c r="J135" s="97" t="n">
        <v>58.34</v>
      </c>
      <c r="K135" s="268" t="n">
        <v>1.2</v>
      </c>
      <c r="L135" s="99" t="n">
        <v>1949.02</v>
      </c>
      <c r="M135" s="97" t="n">
        <v>71.26000000000001</v>
      </c>
      <c r="N135" s="99" t="n">
        <v>138887.17</v>
      </c>
    </row>
    <row r="136" ht="19.35" customHeight="1">
      <c r="A136" s="92" t="n"/>
      <c r="B136" s="93" t="inlineStr">
        <is>
          <t>2</t>
        </is>
      </c>
      <c r="C136" s="94" t="inlineStr">
        <is>
          <t>ЭМ</t>
        </is>
      </c>
      <c r="D136" s="266" t="n"/>
      <c r="E136" s="267" t="n"/>
      <c r="F136" s="95" t="n"/>
      <c r="G136" s="95" t="n"/>
      <c r="H136" s="95" t="n"/>
      <c r="I136" s="96" t="n"/>
      <c r="J136" s="97" t="n">
        <v>330.42</v>
      </c>
      <c r="K136" s="268" t="n">
        <v>1.2</v>
      </c>
      <c r="L136" s="99" t="n">
        <v>11038.67</v>
      </c>
      <c r="M136" s="96" t="n"/>
      <c r="N136" s="96" t="n"/>
    </row>
    <row r="137" ht="19.35" customHeight="1">
      <c r="A137" s="92" t="n"/>
      <c r="B137" s="93" t="inlineStr">
        <is>
          <t>3</t>
        </is>
      </c>
      <c r="C137" s="94" t="inlineStr">
        <is>
          <t>в т.ч. ОТм</t>
        </is>
      </c>
      <c r="D137" s="266" t="n"/>
      <c r="E137" s="267" t="n"/>
      <c r="F137" s="95" t="n"/>
      <c r="G137" s="95" t="n"/>
      <c r="H137" s="95" t="n"/>
      <c r="I137" s="96" t="n"/>
      <c r="J137" s="97" t="n">
        <v>57.78</v>
      </c>
      <c r="K137" s="268" t="n">
        <v>1.2</v>
      </c>
      <c r="L137" s="99" t="n">
        <v>1930.31</v>
      </c>
      <c r="M137" s="97" t="n">
        <v>71.26000000000001</v>
      </c>
      <c r="N137" s="99" t="n">
        <v>137553.89</v>
      </c>
    </row>
    <row r="138" ht="19.35" customHeight="1">
      <c r="A138" s="92" t="n"/>
      <c r="B138" s="100" t="n"/>
      <c r="C138" s="94" t="inlineStr">
        <is>
          <t>ЗТ</t>
        </is>
      </c>
      <c r="D138" s="266" t="n"/>
      <c r="E138" s="267" t="n"/>
      <c r="F138" s="101" t="inlineStr">
        <is>
          <t>чел.-ч</t>
        </is>
      </c>
      <c r="G138" s="97" t="n">
        <v>7.48</v>
      </c>
      <c r="H138" s="268" t="n">
        <v>1.2</v>
      </c>
      <c r="I138" s="270" t="n">
        <v>249.89184</v>
      </c>
      <c r="J138" s="96" t="n"/>
      <c r="K138" s="96" t="n"/>
      <c r="L138" s="96" t="n"/>
      <c r="M138" s="96" t="n"/>
      <c r="N138" s="96" t="n"/>
    </row>
    <row r="139" ht="19.35" customHeight="1">
      <c r="A139" s="92" t="n"/>
      <c r="B139" s="100" t="n"/>
      <c r="C139" s="94" t="inlineStr">
        <is>
          <t>ЗТм</t>
        </is>
      </c>
      <c r="D139" s="266" t="n"/>
      <c r="E139" s="267" t="n"/>
      <c r="F139" s="101" t="inlineStr">
        <is>
          <t>чел.-ч</t>
        </is>
      </c>
      <c r="G139" s="97" t="n">
        <v>4.28</v>
      </c>
      <c r="H139" s="268" t="n">
        <v>1.2</v>
      </c>
      <c r="I139" s="270" t="n">
        <v>142.98624</v>
      </c>
      <c r="J139" s="96" t="n"/>
      <c r="K139" s="96" t="n"/>
      <c r="L139" s="96" t="n"/>
      <c r="M139" s="96" t="n"/>
      <c r="N139" s="96" t="n"/>
    </row>
    <row r="140" ht="19.35" customHeight="1">
      <c r="A140" s="92" t="n"/>
      <c r="B140" s="100" t="n"/>
      <c r="C140" s="94" t="inlineStr">
        <is>
          <t>Итого по расценке</t>
        </is>
      </c>
      <c r="D140" s="266" t="n"/>
      <c r="E140" s="267" t="n"/>
      <c r="F140" s="95" t="n"/>
      <c r="G140" s="103" t="n"/>
      <c r="H140" s="103" t="n"/>
      <c r="I140" s="96" t="n"/>
      <c r="J140" s="97" t="n">
        <v>388.76</v>
      </c>
      <c r="K140" s="96" t="n"/>
      <c r="L140" s="99" t="n">
        <v>12987.69</v>
      </c>
      <c r="M140" s="96" t="n"/>
      <c r="N140" s="104" t="n"/>
    </row>
    <row r="141" ht="19.35" customHeight="1">
      <c r="A141" s="92" t="n"/>
      <c r="B141" s="105" t="n"/>
      <c r="C141" s="94" t="inlineStr">
        <is>
          <t>ФОТ</t>
        </is>
      </c>
      <c r="D141" s="266" t="n"/>
      <c r="E141" s="267" t="n"/>
      <c r="F141" s="95" t="n"/>
      <c r="G141" s="103" t="n"/>
      <c r="H141" s="103" t="n"/>
      <c r="I141" s="96" t="n"/>
      <c r="J141" s="96" t="n"/>
      <c r="K141" s="96" t="n"/>
      <c r="L141" s="99" t="n">
        <v>3879.33</v>
      </c>
      <c r="M141" s="96" t="n"/>
      <c r="N141" s="99" t="n">
        <v>276441.06</v>
      </c>
    </row>
    <row r="142" ht="42" customHeight="1">
      <c r="A142" s="92" t="n"/>
      <c r="B142" s="106" t="inlineStr">
        <is>
          <t>Пр/812-001.4-1</t>
        </is>
      </c>
      <c r="C142" s="94" t="inlineStr">
        <is>
          <t>НР Земляные работы по другим видам работ (подготовительным, сопутствующим, укрепительным)</t>
        </is>
      </c>
      <c r="D142" s="266" t="n"/>
      <c r="E142" s="267" t="n"/>
      <c r="F142" s="101" t="inlineStr">
        <is>
          <t>%</t>
        </is>
      </c>
      <c r="G142" s="107" t="n">
        <v>89</v>
      </c>
      <c r="H142" s="108" t="n"/>
      <c r="I142" s="107" t="n">
        <v>89</v>
      </c>
      <c r="J142" s="96" t="n"/>
      <c r="K142" s="96" t="n"/>
      <c r="L142" s="99" t="n">
        <v>3452.6</v>
      </c>
      <c r="M142" s="96" t="n"/>
      <c r="N142" s="109" t="n">
        <v>246032.54</v>
      </c>
    </row>
    <row r="143" ht="42" customHeight="1">
      <c r="A143" s="92" t="n"/>
      <c r="B143" s="106" t="inlineStr">
        <is>
          <t>Пр/774-001.4</t>
        </is>
      </c>
      <c r="C143" s="94" t="inlineStr">
        <is>
          <t>СП Земляные работы по другим видам работ (подготовительным, сопутствующим, укрепительным)</t>
        </is>
      </c>
      <c r="D143" s="266" t="n"/>
      <c r="E143" s="267" t="n"/>
      <c r="F143" s="101" t="inlineStr">
        <is>
          <t>%</t>
        </is>
      </c>
      <c r="G143" s="107" t="n">
        <v>41</v>
      </c>
      <c r="H143" s="108" t="n"/>
      <c r="I143" s="107" t="n">
        <v>41</v>
      </c>
      <c r="J143" s="96" t="n"/>
      <c r="K143" s="96" t="n"/>
      <c r="L143" s="99" t="n">
        <v>1590.53</v>
      </c>
      <c r="M143" s="96" t="n"/>
      <c r="N143" s="99" t="n">
        <v>113340.83</v>
      </c>
    </row>
    <row r="144" ht="19.35" customHeight="1">
      <c r="A144" s="92" t="n"/>
      <c r="B144" s="105" t="n"/>
      <c r="C144" s="84" t="inlineStr">
        <is>
          <t>Всего по позиции</t>
        </is>
      </c>
      <c r="D144" s="266" t="n"/>
      <c r="E144" s="267" t="n"/>
      <c r="F144" s="96" t="n"/>
      <c r="G144" s="103" t="n"/>
      <c r="H144" s="103" t="n"/>
      <c r="I144" s="110" t="n"/>
      <c r="J144" s="110" t="n"/>
      <c r="K144" s="110" t="n"/>
      <c r="L144" s="111" t="n">
        <v>18030.82</v>
      </c>
      <c r="M144" s="110" t="n"/>
      <c r="N144" s="90" t="n"/>
    </row>
    <row r="145" ht="68.65000000000001" customHeight="1">
      <c r="A145" s="84" t="inlineStr">
        <is>
          <t>12</t>
        </is>
      </c>
      <c r="B145" s="87" t="inlineStr">
        <is>
          <t>ФЕР01-02-100-03</t>
        </is>
      </c>
      <c r="C145" s="88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6" t="n"/>
      <c r="E145" s="267" t="n"/>
      <c r="F145" s="89" t="inlineStr">
        <is>
          <t>100 шт</t>
        </is>
      </c>
      <c r="G145" s="90" t="n">
        <v>10.01</v>
      </c>
      <c r="H145" s="91" t="n">
        <v>1</v>
      </c>
      <c r="I145" s="112" t="n">
        <v>10.01</v>
      </c>
      <c r="J145" s="90" t="n"/>
      <c r="K145" s="90" t="n"/>
      <c r="L145" s="90" t="n"/>
      <c r="M145" s="90" t="n"/>
      <c r="N145" s="90" t="n"/>
    </row>
    <row r="146" ht="19.35" customHeight="1">
      <c r="A146" s="92" t="n"/>
      <c r="B146" s="93" t="inlineStr">
        <is>
          <t>1</t>
        </is>
      </c>
      <c r="C146" s="94" t="inlineStr">
        <is>
          <t>ОТ</t>
        </is>
      </c>
      <c r="D146" s="266" t="n"/>
      <c r="E146" s="267" t="n"/>
      <c r="F146" s="95" t="n"/>
      <c r="G146" s="95" t="n"/>
      <c r="H146" s="95" t="n"/>
      <c r="I146" s="96" t="n"/>
      <c r="J146" s="97" t="n">
        <v>326.82</v>
      </c>
      <c r="K146" s="268" t="n">
        <v>1.2</v>
      </c>
      <c r="L146" s="99" t="n">
        <v>3925.76</v>
      </c>
      <c r="M146" s="97" t="n">
        <v>71.26000000000001</v>
      </c>
      <c r="N146" s="99" t="n">
        <v>279749.66</v>
      </c>
    </row>
    <row r="147" ht="19.35" customHeight="1">
      <c r="A147" s="92" t="n"/>
      <c r="B147" s="93" t="inlineStr">
        <is>
          <t>2</t>
        </is>
      </c>
      <c r="C147" s="94" t="inlineStr">
        <is>
          <t>ЭМ</t>
        </is>
      </c>
      <c r="D147" s="266" t="n"/>
      <c r="E147" s="267" t="n"/>
      <c r="F147" s="95" t="n"/>
      <c r="G147" s="95" t="n"/>
      <c r="H147" s="95" t="n"/>
      <c r="I147" s="96" t="n"/>
      <c r="J147" s="99" t="n">
        <v>1852.8</v>
      </c>
      <c r="K147" s="268" t="n">
        <v>1.2</v>
      </c>
      <c r="L147" s="99" t="n">
        <v>22255.83</v>
      </c>
      <c r="M147" s="96" t="n"/>
      <c r="N147" s="96" t="n"/>
    </row>
    <row r="148" ht="19.35" customHeight="1">
      <c r="A148" s="92" t="n"/>
      <c r="B148" s="93" t="inlineStr">
        <is>
          <t>3</t>
        </is>
      </c>
      <c r="C148" s="94" t="inlineStr">
        <is>
          <t>в т.ч. ОТм</t>
        </is>
      </c>
      <c r="D148" s="266" t="n"/>
      <c r="E148" s="267" t="n"/>
      <c r="F148" s="95" t="n"/>
      <c r="G148" s="95" t="n"/>
      <c r="H148" s="95" t="n"/>
      <c r="I148" s="96" t="n"/>
      <c r="J148" s="97" t="n">
        <v>324</v>
      </c>
      <c r="K148" s="268" t="n">
        <v>1.2</v>
      </c>
      <c r="L148" s="99" t="n">
        <v>3891.89</v>
      </c>
      <c r="M148" s="97" t="n">
        <v>71.26000000000001</v>
      </c>
      <c r="N148" s="99" t="n">
        <v>277336.08</v>
      </c>
    </row>
    <row r="149" ht="19.35" customHeight="1">
      <c r="A149" s="92" t="n"/>
      <c r="B149" s="100" t="n"/>
      <c r="C149" s="94" t="inlineStr">
        <is>
          <t>ЗТ</t>
        </is>
      </c>
      <c r="D149" s="266" t="n"/>
      <c r="E149" s="267" t="n"/>
      <c r="F149" s="101" t="inlineStr">
        <is>
          <t>чел.-ч</t>
        </is>
      </c>
      <c r="G149" s="271" t="n">
        <v>41.9</v>
      </c>
      <c r="H149" s="268" t="n">
        <v>1.2</v>
      </c>
      <c r="I149" s="272" t="n">
        <v>503.3028</v>
      </c>
      <c r="J149" s="96" t="n"/>
      <c r="K149" s="96" t="n"/>
      <c r="L149" s="96" t="n"/>
      <c r="M149" s="96" t="n"/>
      <c r="N149" s="96" t="n"/>
    </row>
    <row r="150" ht="19.35" customHeight="1">
      <c r="A150" s="92" t="n"/>
      <c r="B150" s="100" t="n"/>
      <c r="C150" s="94" t="inlineStr">
        <is>
          <t>ЗТм</t>
        </is>
      </c>
      <c r="D150" s="266" t="n"/>
      <c r="E150" s="267" t="n"/>
      <c r="F150" s="101" t="inlineStr">
        <is>
          <t>чел.-ч</t>
        </is>
      </c>
      <c r="G150" s="117" t="n">
        <v>24</v>
      </c>
      <c r="H150" s="268" t="n">
        <v>1.2</v>
      </c>
      <c r="I150" s="269" t="n">
        <v>288.288</v>
      </c>
      <c r="J150" s="96" t="n"/>
      <c r="K150" s="96" t="n"/>
      <c r="L150" s="96" t="n"/>
      <c r="M150" s="96" t="n"/>
      <c r="N150" s="96" t="n"/>
    </row>
    <row r="151" ht="19.35" customHeight="1">
      <c r="A151" s="92" t="n"/>
      <c r="B151" s="100" t="n"/>
      <c r="C151" s="94" t="inlineStr">
        <is>
          <t>Итого по расценке</t>
        </is>
      </c>
      <c r="D151" s="266" t="n"/>
      <c r="E151" s="267" t="n"/>
      <c r="F151" s="95" t="n"/>
      <c r="G151" s="103" t="n"/>
      <c r="H151" s="103" t="n"/>
      <c r="I151" s="96" t="n"/>
      <c r="J151" s="99" t="n">
        <v>2179.62</v>
      </c>
      <c r="K151" s="96" t="n"/>
      <c r="L151" s="99" t="n">
        <v>26181.59</v>
      </c>
      <c r="M151" s="96" t="n"/>
      <c r="N151" s="104" t="n"/>
    </row>
    <row r="152" ht="19.35" customHeight="1">
      <c r="A152" s="92" t="n"/>
      <c r="B152" s="105" t="n"/>
      <c r="C152" s="94" t="inlineStr">
        <is>
          <t>ФОТ</t>
        </is>
      </c>
      <c r="D152" s="266" t="n"/>
      <c r="E152" s="267" t="n"/>
      <c r="F152" s="95" t="n"/>
      <c r="G152" s="103" t="n"/>
      <c r="H152" s="103" t="n"/>
      <c r="I152" s="96" t="n"/>
      <c r="J152" s="96" t="n"/>
      <c r="K152" s="96" t="n"/>
      <c r="L152" s="99" t="n">
        <v>7817.65</v>
      </c>
      <c r="M152" s="96" t="n"/>
      <c r="N152" s="99" t="n">
        <v>557085.74</v>
      </c>
    </row>
    <row r="153" ht="42" customHeight="1">
      <c r="A153" s="92" t="n"/>
      <c r="B153" s="106" t="inlineStr">
        <is>
          <t>Пр/812-001.4-1</t>
        </is>
      </c>
      <c r="C153" s="94" t="inlineStr">
        <is>
          <t>НР Земляные работы по другим видам работ (подготовительным, сопутствующим, укрепительным)</t>
        </is>
      </c>
      <c r="D153" s="266" t="n"/>
      <c r="E153" s="267" t="n"/>
      <c r="F153" s="101" t="inlineStr">
        <is>
          <t>%</t>
        </is>
      </c>
      <c r="G153" s="107" t="n">
        <v>89</v>
      </c>
      <c r="H153" s="108" t="n"/>
      <c r="I153" s="107" t="n">
        <v>89</v>
      </c>
      <c r="J153" s="96" t="n"/>
      <c r="K153" s="96" t="n"/>
      <c r="L153" s="99" t="n">
        <v>6957.71</v>
      </c>
      <c r="M153" s="96" t="n"/>
      <c r="N153" s="109" t="n">
        <v>495806.31</v>
      </c>
    </row>
    <row r="154" ht="42" customHeight="1">
      <c r="A154" s="92" t="n"/>
      <c r="B154" s="106" t="inlineStr">
        <is>
          <t>Пр/774-001.4</t>
        </is>
      </c>
      <c r="C154" s="94" t="inlineStr">
        <is>
          <t>СП Земляные работы по другим видам работ (подготовительным, сопутствующим, укрепительным)</t>
        </is>
      </c>
      <c r="D154" s="266" t="n"/>
      <c r="E154" s="267" t="n"/>
      <c r="F154" s="101" t="inlineStr">
        <is>
          <t>%</t>
        </is>
      </c>
      <c r="G154" s="107" t="n">
        <v>41</v>
      </c>
      <c r="H154" s="108" t="n"/>
      <c r="I154" s="107" t="n">
        <v>41</v>
      </c>
      <c r="J154" s="96" t="n"/>
      <c r="K154" s="96" t="n"/>
      <c r="L154" s="99" t="n">
        <v>3205.24</v>
      </c>
      <c r="M154" s="96" t="n"/>
      <c r="N154" s="99" t="n">
        <v>228405.15</v>
      </c>
    </row>
    <row r="155" ht="19.35" customHeight="1">
      <c r="A155" s="92" t="n"/>
      <c r="B155" s="105" t="n"/>
      <c r="C155" s="84" t="inlineStr">
        <is>
          <t>Всего по позиции</t>
        </is>
      </c>
      <c r="D155" s="266" t="n"/>
      <c r="E155" s="267" t="n"/>
      <c r="F155" s="96" t="n"/>
      <c r="G155" s="103" t="n"/>
      <c r="H155" s="103" t="n"/>
      <c r="I155" s="110" t="n"/>
      <c r="J155" s="110" t="n"/>
      <c r="K155" s="110" t="n"/>
      <c r="L155" s="111" t="n">
        <v>36344.54</v>
      </c>
      <c r="M155" s="110" t="n"/>
      <c r="N155" s="90" t="n"/>
    </row>
    <row r="156" ht="55.35" customHeight="1">
      <c r="A156" s="84" t="inlineStr">
        <is>
          <t>13</t>
        </is>
      </c>
      <c r="B156" s="87" t="inlineStr">
        <is>
          <t>ФЕР01-02-100-09</t>
        </is>
      </c>
      <c r="C156" s="88" t="inlineStr">
        <is>
          <t>При трелевке на каждые последующие 100 м добавлять: к расценке 01-02-100-03</t>
        </is>
      </c>
      <c r="D156" s="266" t="n"/>
      <c r="E156" s="267" t="n"/>
      <c r="F156" s="89" t="inlineStr">
        <is>
          <t>100 шт</t>
        </is>
      </c>
      <c r="G156" s="90" t="n">
        <v>10.01</v>
      </c>
      <c r="H156" s="91" t="n">
        <v>1</v>
      </c>
      <c r="I156" s="112" t="n">
        <v>10.01</v>
      </c>
      <c r="J156" s="90" t="n"/>
      <c r="K156" s="90" t="n"/>
      <c r="L156" s="90" t="n"/>
      <c r="M156" s="90" t="n"/>
      <c r="N156" s="90" t="n"/>
    </row>
    <row r="157" ht="19.35" customHeight="1">
      <c r="A157" s="92" t="n"/>
      <c r="B157" s="93" t="inlineStr">
        <is>
          <t>1</t>
        </is>
      </c>
      <c r="C157" s="94" t="inlineStr">
        <is>
          <t>ОТ</t>
        </is>
      </c>
      <c r="D157" s="266" t="n"/>
      <c r="E157" s="267" t="n"/>
      <c r="F157" s="95" t="n"/>
      <c r="G157" s="95" t="n"/>
      <c r="H157" s="95" t="n"/>
      <c r="I157" s="96" t="n"/>
      <c r="J157" s="97" t="n">
        <v>93.59999999999999</v>
      </c>
      <c r="K157" s="268" t="n">
        <v>1.2</v>
      </c>
      <c r="L157" s="99" t="n">
        <v>1124.32</v>
      </c>
      <c r="M157" s="97" t="n">
        <v>71.26000000000001</v>
      </c>
      <c r="N157" s="99" t="n">
        <v>80119.03999999999</v>
      </c>
    </row>
    <row r="158" ht="19.35" customHeight="1">
      <c r="A158" s="92" t="n"/>
      <c r="B158" s="93" t="inlineStr">
        <is>
          <t>2</t>
        </is>
      </c>
      <c r="C158" s="94" t="inlineStr">
        <is>
          <t>ЭМ</t>
        </is>
      </c>
      <c r="D158" s="266" t="n"/>
      <c r="E158" s="267" t="n"/>
      <c r="F158" s="95" t="n"/>
      <c r="G158" s="95" t="n"/>
      <c r="H158" s="95" t="n"/>
      <c r="I158" s="96" t="n"/>
      <c r="J158" s="97" t="n">
        <v>531.14</v>
      </c>
      <c r="K158" s="268" t="n">
        <v>1.2</v>
      </c>
      <c r="L158" s="99" t="n">
        <v>6380.05</v>
      </c>
      <c r="M158" s="96" t="n"/>
      <c r="N158" s="96" t="n"/>
    </row>
    <row r="159" ht="19.35" customHeight="1">
      <c r="A159" s="92" t="n"/>
      <c r="B159" s="93" t="inlineStr">
        <is>
          <t>3</t>
        </is>
      </c>
      <c r="C159" s="94" t="inlineStr">
        <is>
          <t>в т.ч. ОТм</t>
        </is>
      </c>
      <c r="D159" s="266" t="n"/>
      <c r="E159" s="267" t="n"/>
      <c r="F159" s="95" t="n"/>
      <c r="G159" s="95" t="n"/>
      <c r="H159" s="95" t="n"/>
      <c r="I159" s="96" t="n"/>
      <c r="J159" s="97" t="n">
        <v>92.88</v>
      </c>
      <c r="K159" s="268" t="n">
        <v>1.2</v>
      </c>
      <c r="L159" s="99" t="n">
        <v>1115.67</v>
      </c>
      <c r="M159" s="97" t="n">
        <v>71.26000000000001</v>
      </c>
      <c r="N159" s="99" t="n">
        <v>79502.64</v>
      </c>
    </row>
    <row r="160" ht="19.35" customHeight="1">
      <c r="A160" s="92" t="n"/>
      <c r="B160" s="100" t="n"/>
      <c r="C160" s="94" t="inlineStr">
        <is>
          <t>ЗТ</t>
        </is>
      </c>
      <c r="D160" s="266" t="n"/>
      <c r="E160" s="267" t="n"/>
      <c r="F160" s="101" t="inlineStr">
        <is>
          <t>чел.-ч</t>
        </is>
      </c>
      <c r="G160" s="117" t="n">
        <v>12</v>
      </c>
      <c r="H160" s="268" t="n">
        <v>1.2</v>
      </c>
      <c r="I160" s="269" t="n">
        <v>144.144</v>
      </c>
      <c r="J160" s="96" t="n"/>
      <c r="K160" s="96" t="n"/>
      <c r="L160" s="96" t="n"/>
      <c r="M160" s="96" t="n"/>
      <c r="N160" s="96" t="n"/>
    </row>
    <row r="161" ht="19.35" customHeight="1">
      <c r="A161" s="92" t="n"/>
      <c r="B161" s="100" t="n"/>
      <c r="C161" s="94" t="inlineStr">
        <is>
          <t>ЗТм</t>
        </is>
      </c>
      <c r="D161" s="266" t="n"/>
      <c r="E161" s="267" t="n"/>
      <c r="F161" s="101" t="inlineStr">
        <is>
          <t>чел.-ч</t>
        </is>
      </c>
      <c r="G161" s="97" t="n">
        <v>6.88</v>
      </c>
      <c r="H161" s="268" t="n">
        <v>1.2</v>
      </c>
      <c r="I161" s="270" t="n">
        <v>82.64256</v>
      </c>
      <c r="J161" s="96" t="n"/>
      <c r="K161" s="96" t="n"/>
      <c r="L161" s="96" t="n"/>
      <c r="M161" s="96" t="n"/>
      <c r="N161" s="96" t="n"/>
    </row>
    <row r="162" ht="19.35" customHeight="1">
      <c r="A162" s="92" t="n"/>
      <c r="B162" s="100" t="n"/>
      <c r="C162" s="94" t="inlineStr">
        <is>
          <t>Итого по расценке</t>
        </is>
      </c>
      <c r="D162" s="266" t="n"/>
      <c r="E162" s="267" t="n"/>
      <c r="F162" s="95" t="n"/>
      <c r="G162" s="103" t="n"/>
      <c r="H162" s="103" t="n"/>
      <c r="I162" s="96" t="n"/>
      <c r="J162" s="97" t="n">
        <v>624.74</v>
      </c>
      <c r="K162" s="96" t="n"/>
      <c r="L162" s="99" t="n">
        <v>7504.37</v>
      </c>
      <c r="M162" s="96" t="n"/>
      <c r="N162" s="104" t="n"/>
    </row>
    <row r="163" ht="19.35" customHeight="1">
      <c r="A163" s="92" t="n"/>
      <c r="B163" s="105" t="n"/>
      <c r="C163" s="94" t="inlineStr">
        <is>
          <t>ФОТ</t>
        </is>
      </c>
      <c r="D163" s="266" t="n"/>
      <c r="E163" s="267" t="n"/>
      <c r="F163" s="95" t="n"/>
      <c r="G163" s="103" t="n"/>
      <c r="H163" s="103" t="n"/>
      <c r="I163" s="96" t="n"/>
      <c r="J163" s="96" t="n"/>
      <c r="K163" s="96" t="n"/>
      <c r="L163" s="99" t="n">
        <v>2239.99</v>
      </c>
      <c r="M163" s="96" t="n"/>
      <c r="N163" s="99" t="n">
        <v>159621.68</v>
      </c>
    </row>
    <row r="164" ht="42" customHeight="1">
      <c r="A164" s="92" t="n"/>
      <c r="B164" s="106" t="inlineStr">
        <is>
          <t>Пр/812-001.4-1</t>
        </is>
      </c>
      <c r="C164" s="94" t="inlineStr">
        <is>
          <t>НР Земляные работы по другим видам работ (подготовительным, сопутствующим, укрепительным)</t>
        </is>
      </c>
      <c r="D164" s="266" t="n"/>
      <c r="E164" s="267" t="n"/>
      <c r="F164" s="101" t="inlineStr">
        <is>
          <t>%</t>
        </is>
      </c>
      <c r="G164" s="107" t="n">
        <v>89</v>
      </c>
      <c r="H164" s="108" t="n"/>
      <c r="I164" s="107" t="n">
        <v>89</v>
      </c>
      <c r="J164" s="96" t="n"/>
      <c r="K164" s="96" t="n"/>
      <c r="L164" s="99" t="n">
        <v>1993.59</v>
      </c>
      <c r="M164" s="96" t="n"/>
      <c r="N164" s="109" t="n">
        <v>142063.3</v>
      </c>
    </row>
    <row r="165" ht="42" customHeight="1">
      <c r="A165" s="92" t="n"/>
      <c r="B165" s="106" t="inlineStr">
        <is>
          <t>Пр/774-001.4</t>
        </is>
      </c>
      <c r="C165" s="94" t="inlineStr">
        <is>
          <t>СП Земляные работы по другим видам работ (подготовительным, сопутствующим, укрепительным)</t>
        </is>
      </c>
      <c r="D165" s="266" t="n"/>
      <c r="E165" s="267" t="n"/>
      <c r="F165" s="101" t="inlineStr">
        <is>
          <t>%</t>
        </is>
      </c>
      <c r="G165" s="107" t="n">
        <v>41</v>
      </c>
      <c r="H165" s="108" t="n"/>
      <c r="I165" s="107" t="n">
        <v>41</v>
      </c>
      <c r="J165" s="96" t="n"/>
      <c r="K165" s="96" t="n"/>
      <c r="L165" s="97" t="n">
        <v>918.4</v>
      </c>
      <c r="M165" s="96" t="n"/>
      <c r="N165" s="99" t="n">
        <v>65444.89</v>
      </c>
    </row>
    <row r="166" ht="19.35" customHeight="1">
      <c r="A166" s="92" t="n"/>
      <c r="B166" s="105" t="n"/>
      <c r="C166" s="84" t="inlineStr">
        <is>
          <t>Всего по позиции</t>
        </is>
      </c>
      <c r="D166" s="266" t="n"/>
      <c r="E166" s="267" t="n"/>
      <c r="F166" s="96" t="n"/>
      <c r="G166" s="103" t="n"/>
      <c r="H166" s="103" t="n"/>
      <c r="I166" s="110" t="n"/>
      <c r="J166" s="110" t="n"/>
      <c r="K166" s="110" t="n"/>
      <c r="L166" s="111" t="n">
        <v>10416.36</v>
      </c>
      <c r="M166" s="110" t="n"/>
      <c r="N166" s="90" t="n"/>
    </row>
    <row r="167" ht="19.35" customHeight="1">
      <c r="A167" s="118" t="n"/>
      <c r="B167" s="118" t="n"/>
      <c r="C167" s="36" t="inlineStr">
        <is>
          <t>Итого по разделу 1. Вырубка просеки</t>
        </is>
      </c>
      <c r="L167" s="119" t="n">
        <v>531944.76</v>
      </c>
      <c r="M167" s="118" t="n"/>
      <c r="N167" s="120" t="n"/>
    </row>
    <row r="168" ht="19.35" customHeight="1">
      <c r="A168" s="121" t="n"/>
      <c r="B168" s="122" t="n"/>
      <c r="C168" s="123" t="inlineStr">
        <is>
          <t>Итого прямые затраты по разделу</t>
        </is>
      </c>
      <c r="L168" s="124" t="n">
        <v>296552.05</v>
      </c>
      <c r="M168" s="125" t="n"/>
      <c r="N168" s="124" t="n">
        <v>14091155.49</v>
      </c>
    </row>
    <row r="169" ht="19.35" customHeight="1">
      <c r="A169" s="121" t="n"/>
      <c r="B169" s="122" t="n"/>
      <c r="C169" s="123" t="inlineStr">
        <is>
          <t>в том числе</t>
        </is>
      </c>
      <c r="L169" s="124" t="n"/>
      <c r="M169" s="125" t="n"/>
      <c r="N169" s="124" t="n"/>
    </row>
    <row r="170" ht="19.35" customHeight="1">
      <c r="A170" s="121" t="n"/>
      <c r="B170" s="122" t="n"/>
      <c r="C170" s="123" t="inlineStr">
        <is>
          <t>- оплата труда (ОТ)</t>
        </is>
      </c>
      <c r="L170" s="124" t="n">
        <v>156596.9</v>
      </c>
      <c r="M170" s="125" t="n"/>
      <c r="N170" s="124" t="n">
        <v>11159095.1</v>
      </c>
    </row>
    <row r="171" ht="19.35" customHeight="1">
      <c r="A171" s="121" t="n"/>
      <c r="B171" s="122" t="n"/>
      <c r="C171" s="123" t="inlineStr">
        <is>
          <t>- эксплуатация машин и механизмов</t>
        </is>
      </c>
      <c r="L171" s="124" t="n">
        <v>139955.15</v>
      </c>
      <c r="M171" s="125" t="n"/>
      <c r="N171" s="124" t="n">
        <v>2932060.39</v>
      </c>
    </row>
    <row r="172" ht="19.35" customHeight="1">
      <c r="A172" s="121" t="n"/>
      <c r="B172" s="126" t="n"/>
      <c r="C172" s="127" t="inlineStr">
        <is>
          <t>в том числе</t>
        </is>
      </c>
      <c r="L172" s="124" t="n"/>
      <c r="M172" s="125" t="n"/>
      <c r="N172" s="124" t="n"/>
    </row>
    <row r="173" ht="19.35" customHeight="1">
      <c r="A173" s="121" t="n"/>
      <c r="B173" s="126" t="n"/>
      <c r="C173" s="127" t="inlineStr">
        <is>
          <t>эксплуатация машин и механизмов без учета доплат к оплате труда машинистов</t>
        </is>
      </c>
      <c r="L173" s="124" t="n">
        <v>139955.15</v>
      </c>
      <c r="M173" s="125" t="n"/>
      <c r="N173" s="124" t="n">
        <v>2932060.39</v>
      </c>
    </row>
    <row r="174" ht="19.35" customHeight="1">
      <c r="A174" s="121" t="n"/>
      <c r="B174" s="126" t="n"/>
      <c r="C174" s="127" t="inlineStr">
        <is>
          <t>в том числе</t>
        </is>
      </c>
      <c r="L174" s="124" t="n"/>
      <c r="M174" s="125" t="n"/>
      <c r="N174" s="124" t="n"/>
    </row>
    <row r="175" ht="19.35" customHeight="1">
      <c r="A175" s="121" t="n"/>
      <c r="B175" s="126" t="n"/>
      <c r="C175" s="127" t="inlineStr">
        <is>
          <t>оплата труда машинистов (ОТм)</t>
        </is>
      </c>
      <c r="L175" s="124" t="n">
        <v>24474.4</v>
      </c>
      <c r="M175" s="125" t="n"/>
      <c r="N175" s="124" t="n">
        <v>1744045.74</v>
      </c>
    </row>
    <row r="176" ht="19.35" customHeight="1">
      <c r="A176" s="121" t="n"/>
      <c r="B176" s="122" t="n"/>
      <c r="C176" s="123" t="inlineStr">
        <is>
          <t>Итого ФОТ (справочно)</t>
        </is>
      </c>
      <c r="L176" s="124" t="n">
        <v>181071.3</v>
      </c>
      <c r="M176" s="125" t="n"/>
      <c r="N176" s="124" t="n">
        <v>12903140.84</v>
      </c>
    </row>
    <row r="177" ht="19.35" customHeight="1">
      <c r="A177" s="121" t="n"/>
      <c r="B177" s="122" t="n"/>
      <c r="C177" s="123" t="inlineStr">
        <is>
          <t>Итого накладные расходы</t>
        </is>
      </c>
      <c r="L177" s="124" t="n">
        <v>161153.46</v>
      </c>
      <c r="M177" s="125" t="n"/>
      <c r="N177" s="124" t="n">
        <v>11483795.35</v>
      </c>
    </row>
    <row r="178" ht="19.35" customHeight="1">
      <c r="A178" s="121" t="n"/>
      <c r="B178" s="122" t="n"/>
      <c r="C178" s="123" t="inlineStr">
        <is>
          <t>Итого сметная прибыль</t>
        </is>
      </c>
      <c r="L178" s="124" t="n">
        <v>74239.25</v>
      </c>
      <c r="M178" s="125" t="n"/>
      <c r="N178" s="124" t="n">
        <v>5290287.73</v>
      </c>
    </row>
    <row r="179" ht="19.35" customHeight="1">
      <c r="A179" s="121" t="n"/>
      <c r="B179" s="128" t="n"/>
      <c r="C179" s="129" t="inlineStr">
        <is>
          <t>Итого по разделу</t>
        </is>
      </c>
      <c r="L179" s="119" t="n">
        <v>531944.76</v>
      </c>
      <c r="M179" s="130" t="n"/>
      <c r="N179" s="119" t="n">
        <v>30865238.57</v>
      </c>
    </row>
    <row r="180" ht="19.35" customHeight="1">
      <c r="A180" s="121" t="n"/>
      <c r="B180" s="126" t="n"/>
      <c r="C180" s="127" t="inlineStr">
        <is>
          <t>Справочно</t>
        </is>
      </c>
      <c r="L180" s="124" t="n"/>
      <c r="M180" s="125" t="n"/>
      <c r="N180" s="124" t="n"/>
    </row>
    <row r="181" ht="19.35" customHeight="1">
      <c r="A181" s="121" t="n"/>
      <c r="B181" s="122" t="n"/>
      <c r="C181" s="127" t="inlineStr">
        <is>
          <t>затраты труда рабочих</t>
        </is>
      </c>
      <c r="I181" s="131" t="n">
        <v>18530.24952</v>
      </c>
      <c r="J181" s="132" t="n"/>
      <c r="K181" s="132" t="n"/>
      <c r="L181" s="125" t="n"/>
      <c r="M181" s="125" t="n"/>
      <c r="N181" s="125" t="n"/>
    </row>
    <row r="182" ht="19.35" customHeight="1">
      <c r="A182" s="121" t="n"/>
      <c r="B182" s="122" t="n"/>
      <c r="C182" s="127" t="inlineStr">
        <is>
          <t>затраты труда машинистов</t>
        </is>
      </c>
      <c r="I182" s="131" t="n">
        <v>1812.89028</v>
      </c>
      <c r="J182" s="132" t="n"/>
      <c r="K182" s="132" t="n"/>
      <c r="L182" s="125" t="n"/>
      <c r="M182" s="125" t="n"/>
      <c r="N182" s="125" t="n"/>
    </row>
    <row r="183" ht="19.35" customHeight="1">
      <c r="A183" s="133" t="n"/>
      <c r="B183" s="134" t="n"/>
      <c r="C183" s="135" t="inlineStr">
        <is>
          <t>ВСЕГО по смете</t>
        </is>
      </c>
      <c r="D183" s="136" t="n"/>
      <c r="E183" s="136" t="n"/>
      <c r="F183" s="137" t="n"/>
      <c r="G183" s="137" t="n"/>
      <c r="H183" s="137" t="n"/>
      <c r="I183" s="137" t="n"/>
      <c r="J183" s="137" t="n"/>
      <c r="K183" s="137" t="n"/>
      <c r="L183" s="138" t="n"/>
      <c r="M183" s="137" t="n"/>
      <c r="N183" s="139" t="n"/>
    </row>
    <row r="184" ht="19.35" customHeight="1">
      <c r="A184" s="121" t="n"/>
      <c r="B184" s="128" t="n"/>
      <c r="C184" s="129" t="inlineStr">
        <is>
          <t>Итого по всем разделам</t>
        </is>
      </c>
      <c r="L184" s="119" t="n">
        <v>531944.76</v>
      </c>
      <c r="M184" s="120" t="n"/>
      <c r="N184" s="119" t="n"/>
    </row>
    <row r="185" ht="19.35" customHeight="1">
      <c r="A185" s="121" t="n"/>
      <c r="B185" s="122" t="n"/>
      <c r="C185" s="123" t="inlineStr">
        <is>
          <t>ВСЕГО строительные работы</t>
        </is>
      </c>
      <c r="L185" s="124" t="n">
        <v>531944.76</v>
      </c>
      <c r="M185" s="125" t="n"/>
      <c r="N185" s="124" t="n">
        <v>30865238.57</v>
      </c>
    </row>
    <row r="186" ht="19.35" customHeight="1">
      <c r="A186" s="121" t="n"/>
      <c r="B186" s="126" t="n"/>
      <c r="C186" s="127" t="inlineStr">
        <is>
          <t>в том числе</t>
        </is>
      </c>
      <c r="L186" s="124" t="n"/>
      <c r="M186" s="125" t="n"/>
      <c r="N186" s="124" t="n"/>
    </row>
    <row r="187" ht="19.35" customHeight="1">
      <c r="A187" s="121" t="n"/>
      <c r="B187" s="126" t="n"/>
      <c r="C187" s="127" t="inlineStr">
        <is>
          <t>всего прямые затраты</t>
        </is>
      </c>
      <c r="L187" s="124" t="n">
        <v>296552.05</v>
      </c>
      <c r="M187" s="125" t="n"/>
      <c r="N187" s="124" t="n">
        <v>14091155.49</v>
      </c>
    </row>
    <row r="188" ht="19.35" customHeight="1">
      <c r="A188" s="121" t="n"/>
      <c r="B188" s="126" t="n"/>
      <c r="C188" s="127" t="inlineStr">
        <is>
          <t>в том числе</t>
        </is>
      </c>
      <c r="L188" s="124" t="n"/>
      <c r="M188" s="125" t="n"/>
      <c r="N188" s="124" t="n"/>
    </row>
    <row r="189" ht="19.35" customHeight="1">
      <c r="A189" s="121" t="n"/>
      <c r="B189" s="126" t="n"/>
      <c r="C189" s="127" t="inlineStr">
        <is>
          <t>- оплата труда (ОТ)</t>
        </is>
      </c>
      <c r="L189" s="124" t="n">
        <v>156596.9</v>
      </c>
      <c r="M189" s="125" t="n"/>
      <c r="N189" s="124" t="n">
        <v>11159095.1</v>
      </c>
    </row>
    <row r="190" ht="19.35" customHeight="1">
      <c r="A190" s="121" t="n"/>
      <c r="B190" s="126" t="n"/>
      <c r="C190" s="127" t="inlineStr">
        <is>
          <t>- эксплуатация машин и механизмов</t>
        </is>
      </c>
      <c r="L190" s="124" t="n">
        <v>139955.15</v>
      </c>
      <c r="M190" s="125" t="n"/>
      <c r="N190" s="124" t="n">
        <v>2932060.39</v>
      </c>
    </row>
    <row r="191" ht="19.35" customHeight="1">
      <c r="A191" s="121" t="n"/>
      <c r="B191" s="126" t="n"/>
      <c r="C191" s="127" t="inlineStr">
        <is>
          <t>в т.ч. эксплуатация машин и механизмов без учета доплат к оплате труда машинистов</t>
        </is>
      </c>
      <c r="L191" s="124" t="n">
        <v>139955.15</v>
      </c>
      <c r="M191" s="125" t="n"/>
      <c r="N191" s="124" t="n">
        <v>2932060.39</v>
      </c>
    </row>
    <row r="192" ht="19.35" customHeight="1">
      <c r="A192" s="121" t="n"/>
      <c r="B192" s="126" t="n"/>
      <c r="C192" s="127" t="inlineStr">
        <is>
          <t>- в т.ч. оплата труда машинистов (ОТм)</t>
        </is>
      </c>
      <c r="L192" s="124" t="n">
        <v>24474.4</v>
      </c>
      <c r="M192" s="125" t="n"/>
      <c r="N192" s="124" t="n">
        <v>1744045.74</v>
      </c>
    </row>
    <row r="193" ht="19.35" customHeight="1">
      <c r="A193" s="121" t="n"/>
      <c r="B193" s="126" t="n"/>
      <c r="C193" s="127" t="inlineStr">
        <is>
          <t>всего ФОТ (справочно)</t>
        </is>
      </c>
      <c r="L193" s="124" t="n">
        <v>181071.3</v>
      </c>
      <c r="M193" s="125" t="n"/>
      <c r="N193" s="124" t="n">
        <v>12903140.84</v>
      </c>
    </row>
    <row r="194" ht="19.35" customHeight="1">
      <c r="A194" s="121" t="n"/>
      <c r="B194" s="126" t="n"/>
      <c r="C194" s="127" t="inlineStr">
        <is>
          <t>всего накладные расходы</t>
        </is>
      </c>
      <c r="L194" s="124" t="n">
        <v>161153.46</v>
      </c>
      <c r="M194" s="125" t="n"/>
      <c r="N194" s="124" t="n">
        <v>11483795.35</v>
      </c>
    </row>
    <row r="195" ht="19.35" customHeight="1">
      <c r="A195" s="121" t="n"/>
      <c r="B195" s="126" t="n"/>
      <c r="C195" s="127" t="inlineStr">
        <is>
          <t>всего сметная прибыль</t>
        </is>
      </c>
      <c r="L195" s="124" t="n">
        <v>74239.25</v>
      </c>
      <c r="M195" s="125" t="n"/>
      <c r="N195" s="124" t="n">
        <v>5290287.73</v>
      </c>
    </row>
    <row r="196" ht="19.35" customHeight="1">
      <c r="A196" s="121" t="n"/>
      <c r="B196" s="128" t="n"/>
      <c r="C196" s="129" t="inlineStr">
        <is>
          <t>ВСЕГО по смете</t>
        </is>
      </c>
      <c r="L196" s="119" t="n">
        <v>531944.76</v>
      </c>
      <c r="M196" s="120" t="n"/>
      <c r="N196" s="119" t="n">
        <v>30865238.57</v>
      </c>
    </row>
    <row r="197" ht="19.35" customHeight="1">
      <c r="A197" s="121" t="n"/>
      <c r="B197" s="126" t="n"/>
      <c r="C197" s="127" t="inlineStr">
        <is>
          <t>Всего прямые затраты</t>
        </is>
      </c>
      <c r="L197" s="124" t="n">
        <v>296552.05</v>
      </c>
      <c r="M197" s="125" t="n"/>
      <c r="N197" s="124" t="n">
        <v>14091155.49</v>
      </c>
    </row>
    <row r="198" ht="19.35" customHeight="1">
      <c r="A198" s="121" t="n"/>
      <c r="B198" s="126" t="n"/>
      <c r="C198" s="127" t="inlineStr">
        <is>
          <t>в том числе</t>
        </is>
      </c>
      <c r="L198" s="124" t="n"/>
      <c r="M198" s="125" t="n"/>
      <c r="N198" s="124" t="n"/>
    </row>
    <row r="199" ht="19.35" customHeight="1">
      <c r="A199" s="121" t="n"/>
      <c r="B199" s="126" t="n"/>
      <c r="C199" s="127" t="inlineStr">
        <is>
          <t>- оплата труда рабочих (ОТ)</t>
        </is>
      </c>
      <c r="L199" s="124" t="n">
        <v>156596.9</v>
      </c>
      <c r="M199" s="125" t="n"/>
      <c r="N199" s="124" t="n">
        <v>11159095.1</v>
      </c>
    </row>
    <row r="200" ht="19.35" customHeight="1">
      <c r="A200" s="121" t="n"/>
      <c r="B200" s="126" t="n"/>
      <c r="C200" s="127" t="inlineStr">
        <is>
          <t>- эксплуатация машин и механизмов</t>
        </is>
      </c>
      <c r="L200" s="124" t="n">
        <v>139955.15</v>
      </c>
      <c r="M200" s="125" t="n"/>
      <c r="N200" s="124" t="n">
        <v>2932060.39</v>
      </c>
    </row>
    <row r="201" ht="19.35" customHeight="1">
      <c r="A201" s="121" t="n"/>
      <c r="B201" s="126" t="n"/>
      <c r="C201" s="127" t="inlineStr">
        <is>
          <t>в т.ч. эксплуатация машин и механизмов без учета доплат к оплате труда машинистов</t>
        </is>
      </c>
      <c r="L201" s="124" t="n">
        <v>139955.15</v>
      </c>
      <c r="M201" s="125" t="n"/>
      <c r="N201" s="124" t="n">
        <v>2932060.39</v>
      </c>
    </row>
    <row r="202" ht="19.35" customHeight="1">
      <c r="A202" s="121" t="n"/>
      <c r="B202" s="126" t="n"/>
      <c r="C202" s="127" t="inlineStr">
        <is>
          <t>- в т.ч. оплата труда машинистов (ОТм)</t>
        </is>
      </c>
      <c r="L202" s="124" t="n">
        <v>24474.4</v>
      </c>
      <c r="M202" s="125" t="n"/>
      <c r="N202" s="124" t="n">
        <v>1744045.74</v>
      </c>
    </row>
    <row r="203" ht="19.35" customHeight="1">
      <c r="A203" s="121" t="n"/>
      <c r="B203" s="126" t="n"/>
      <c r="C203" s="127" t="inlineStr">
        <is>
          <t>Всего ФОТ (справочно)</t>
        </is>
      </c>
      <c r="L203" s="124" t="n">
        <v>181071.3</v>
      </c>
      <c r="M203" s="125" t="n"/>
      <c r="N203" s="124" t="n">
        <v>12903140.84</v>
      </c>
    </row>
    <row r="204" ht="19.35" customHeight="1">
      <c r="A204" s="121" t="n"/>
      <c r="B204" s="126" t="n"/>
      <c r="C204" s="127" t="inlineStr">
        <is>
          <t>Всего накладные расходы</t>
        </is>
      </c>
      <c r="L204" s="124" t="n">
        <v>161153.46</v>
      </c>
      <c r="M204" s="125" t="n"/>
      <c r="N204" s="124" t="n">
        <v>11483795.35</v>
      </c>
    </row>
    <row r="205" ht="19.35" customHeight="1">
      <c r="A205" s="121" t="n"/>
      <c r="B205" s="126" t="n"/>
      <c r="C205" s="127" t="inlineStr">
        <is>
          <t>Всего сметная прибыль</t>
        </is>
      </c>
      <c r="L205" s="124" t="n">
        <v>74239.25</v>
      </c>
      <c r="M205" s="125" t="n"/>
      <c r="N205" s="124" t="n">
        <v>5290287.73</v>
      </c>
    </row>
    <row r="206" ht="19.35" customHeight="1">
      <c r="A206" s="121" t="n"/>
      <c r="B206" s="126" t="n"/>
      <c r="C206" s="127" t="inlineStr">
        <is>
          <t>Справочно</t>
        </is>
      </c>
      <c r="L206" s="124" t="n"/>
      <c r="M206" s="125" t="n"/>
      <c r="N206" s="124" t="n"/>
    </row>
    <row r="207" ht="19.35" customHeight="1">
      <c r="A207" s="121" t="n"/>
      <c r="B207" s="122" t="n"/>
      <c r="C207" s="127" t="inlineStr">
        <is>
          <t>затраты труда рабочих</t>
        </is>
      </c>
      <c r="I207" s="131" t="n">
        <v>18530.24952</v>
      </c>
      <c r="J207" s="132" t="n"/>
      <c r="K207" s="132" t="n"/>
      <c r="L207" s="125" t="n"/>
      <c r="M207" s="125" t="n"/>
      <c r="N207" s="125" t="n"/>
    </row>
    <row r="208" ht="19.35" customHeight="1">
      <c r="A208" s="121" t="n"/>
      <c r="B208" s="122" t="n"/>
      <c r="C208" s="127" t="inlineStr">
        <is>
          <t>затраты труда машинистов</t>
        </is>
      </c>
      <c r="I208" s="131" t="n">
        <v>1812.89028</v>
      </c>
      <c r="J208" s="132" t="n"/>
      <c r="K208" s="132" t="n"/>
      <c r="L208" s="125" t="n"/>
      <c r="M208" s="125" t="n"/>
      <c r="N208" s="125" t="n"/>
    </row>
    <row r="209" ht="19.35" customHeight="1">
      <c r="A209" s="121" t="n"/>
      <c r="B209" s="140" t="n"/>
      <c r="C209" s="140" t="n"/>
      <c r="D209" s="36" t="n"/>
      <c r="E209" s="36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1" t="inlineStr">
        <is>
          <t>Составил: ______________________________________/  Григорова И. А. /</t>
        </is>
      </c>
    </row>
    <row r="211" ht="19.35" customHeight="1">
      <c r="A211" s="141" t="n"/>
      <c r="B211" s="141" t="n"/>
      <c r="C211" s="142" t="inlineStr">
        <is>
          <t>должность, подпись (инициалы, фамилия)</t>
        </is>
      </c>
      <c r="G211" s="143" t="n"/>
      <c r="H211" s="143" t="n"/>
      <c r="I211" s="143" t="n"/>
      <c r="J211" s="141" t="n"/>
      <c r="K211" s="141" t="n"/>
      <c r="L211" s="141" t="n"/>
      <c r="M211" s="141" t="n"/>
      <c r="N211" s="141" t="n"/>
    </row>
    <row r="212" ht="19.35" customHeight="1">
      <c r="A212" s="141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2" t="inlineStr">
        <is>
          <t>должность, подпись (инициалы, фамилия)</t>
        </is>
      </c>
      <c r="G213" s="143" t="n"/>
      <c r="H213" s="143" t="n"/>
      <c r="I213" s="143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Амурская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Амурская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02-35_1-08</t>
        </is>
      </c>
    </row>
    <row r="25" ht="19.35" customHeight="1">
      <c r="A25" s="7" t="inlineStr">
        <is>
          <t>35 ВЛ220 Архара-Облучье с отпайкой на ПС Тарманчука. Урильское уч. л-во Архаринского л-ва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1471.52</v>
      </c>
      <c r="M31" s="61" t="n">
        <v>20.65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3384.51</v>
      </c>
      <c r="E32" s="68" t="inlineStr">
        <is>
          <t>(</t>
        </is>
      </c>
      <c r="F32" s="67" t="n">
        <v>47.5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2464.21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/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3384.51</v>
      </c>
      <c r="E34" s="68" t="inlineStr">
        <is>
          <t>(</t>
        </is>
      </c>
      <c r="F34" s="74" t="n">
        <v>47.5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Пролет 65-169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42" customHeight="1">
      <c r="A44" s="84" t="inlineStr">
        <is>
          <t>1</t>
        </is>
      </c>
      <c r="B44" s="87" t="inlineStr">
        <is>
          <t>ФЕР01-02-101-02</t>
        </is>
      </c>
      <c r="C44" s="88" t="inlineStr">
        <is>
          <t>Разделка древесины мягких пород, полученной от валки леса, диаметр стволов: до 16 см</t>
        </is>
      </c>
      <c r="D44" s="266" t="n"/>
      <c r="E44" s="267" t="n"/>
      <c r="F44" s="89" t="inlineStr">
        <is>
          <t>100 деревьев</t>
        </is>
      </c>
      <c r="G44" s="90" t="n">
        <v>41.35</v>
      </c>
      <c r="H44" s="91" t="n">
        <v>1</v>
      </c>
      <c r="I44" s="112" t="n">
        <v>41.35</v>
      </c>
      <c r="J44" s="90" t="n"/>
      <c r="K44" s="90" t="n"/>
      <c r="L44" s="90" t="n"/>
      <c r="M44" s="90" t="n"/>
      <c r="N44" s="90" t="n"/>
    </row>
    <row r="45" ht="24.6" customHeight="1">
      <c r="A45" s="92" t="n"/>
      <c r="B45" s="93" t="inlineStr">
        <is>
          <t>Прил.1.12 п.3.213</t>
        </is>
      </c>
      <c r="C45" s="94" t="inlineStr">
        <is>
          <t>Разделка древесины без заготовки дров ОЗП=0,8; ЭМ=0,7; ЗПМ=0,7; ТЗ=0,8; ТЗМ=0,7</t>
        </is>
      </c>
      <c r="D45" s="266" t="n"/>
      <c r="E45" s="266" t="n"/>
      <c r="F45" s="266" t="n"/>
      <c r="G45" s="266" t="n"/>
      <c r="H45" s="266" t="n"/>
      <c r="I45" s="266" t="n"/>
      <c r="J45" s="266" t="n"/>
      <c r="K45" s="266" t="n"/>
      <c r="L45" s="266" t="n"/>
      <c r="M45" s="266" t="n"/>
      <c r="N45" s="267" t="n"/>
    </row>
    <row r="46" ht="19.35" customHeight="1">
      <c r="A46" s="92" t="n"/>
      <c r="B46" s="93" t="inlineStr">
        <is>
          <t>1</t>
        </is>
      </c>
      <c r="C46" s="94" t="inlineStr">
        <is>
          <t>ОТ</t>
        </is>
      </c>
      <c r="D46" s="266" t="n"/>
      <c r="E46" s="267" t="n"/>
      <c r="F46" s="95" t="n"/>
      <c r="G46" s="95" t="n"/>
      <c r="H46" s="95" t="n"/>
      <c r="I46" s="96" t="n"/>
      <c r="J46" s="97" t="n">
        <v>112.29</v>
      </c>
      <c r="K46" s="144" t="n">
        <v>0.96</v>
      </c>
      <c r="L46" s="99" t="n">
        <v>4457.46</v>
      </c>
      <c r="M46" s="97" t="n">
        <v>71.26000000000001</v>
      </c>
      <c r="N46" s="99" t="n">
        <v>317638.6</v>
      </c>
    </row>
    <row r="47" ht="19.35" customHeight="1">
      <c r="A47" s="92" t="n"/>
      <c r="B47" s="100" t="n"/>
      <c r="C47" s="94" t="inlineStr">
        <is>
          <t>ЗТ</t>
        </is>
      </c>
      <c r="D47" s="266" t="n"/>
      <c r="E47" s="267" t="n"/>
      <c r="F47" s="101" t="inlineStr">
        <is>
          <t>чел.-ч</t>
        </is>
      </c>
      <c r="G47" s="271" t="n">
        <v>13.4</v>
      </c>
      <c r="H47" s="144" t="n">
        <v>0.96</v>
      </c>
      <c r="I47" s="272" t="n">
        <v>531.9263999999999</v>
      </c>
      <c r="J47" s="96" t="n"/>
      <c r="K47" s="96" t="n"/>
      <c r="L47" s="96" t="n"/>
      <c r="M47" s="96" t="n"/>
      <c r="N47" s="96" t="n"/>
    </row>
    <row r="48" ht="19.35" customHeight="1">
      <c r="A48" s="92" t="n"/>
      <c r="B48" s="100" t="n"/>
      <c r="C48" s="94" t="inlineStr">
        <is>
          <t>Итого по расценке</t>
        </is>
      </c>
      <c r="D48" s="266" t="n"/>
      <c r="E48" s="267" t="n"/>
      <c r="F48" s="95" t="n"/>
      <c r="G48" s="103" t="n"/>
      <c r="H48" s="103" t="n"/>
      <c r="I48" s="96" t="n"/>
      <c r="J48" s="97" t="n">
        <v>112.29</v>
      </c>
      <c r="K48" s="96" t="n"/>
      <c r="L48" s="99" t="n">
        <v>4457.46</v>
      </c>
      <c r="M48" s="96" t="n"/>
      <c r="N48" s="104" t="n"/>
    </row>
    <row r="49" ht="19.35" customHeight="1">
      <c r="A49" s="92" t="n"/>
      <c r="B49" s="105" t="n"/>
      <c r="C49" s="94" t="inlineStr">
        <is>
          <t>ФОТ</t>
        </is>
      </c>
      <c r="D49" s="266" t="n"/>
      <c r="E49" s="267" t="n"/>
      <c r="F49" s="95" t="n"/>
      <c r="G49" s="103" t="n"/>
      <c r="H49" s="103" t="n"/>
      <c r="I49" s="96" t="n"/>
      <c r="J49" s="96" t="n"/>
      <c r="K49" s="96" t="n"/>
      <c r="L49" s="99" t="n">
        <v>4457.46</v>
      </c>
      <c r="M49" s="96" t="n"/>
      <c r="N49" s="99" t="n">
        <v>317638.6</v>
      </c>
    </row>
    <row r="50" ht="42" customHeight="1">
      <c r="A50" s="92" t="n"/>
      <c r="B50" s="106" t="inlineStr">
        <is>
          <t>Пр/812-001.4-1</t>
        </is>
      </c>
      <c r="C50" s="94" t="inlineStr">
        <is>
          <t>НР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89</v>
      </c>
      <c r="H50" s="108" t="n"/>
      <c r="I50" s="107" t="n">
        <v>89</v>
      </c>
      <c r="J50" s="96" t="n"/>
      <c r="K50" s="96" t="n"/>
      <c r="L50" s="99" t="n">
        <v>3967.14</v>
      </c>
      <c r="M50" s="96" t="n"/>
      <c r="N50" s="109" t="n">
        <v>282698.35</v>
      </c>
    </row>
    <row r="51" ht="42" customHeight="1">
      <c r="A51" s="92" t="n"/>
      <c r="B51" s="106" t="inlineStr">
        <is>
          <t>Пр/774-001.4</t>
        </is>
      </c>
      <c r="C51" s="94" t="inlineStr">
        <is>
          <t>СП Земляные работы по другим видам работ (подготовительным, сопутствующим, укрепительным)</t>
        </is>
      </c>
      <c r="D51" s="266" t="n"/>
      <c r="E51" s="267" t="n"/>
      <c r="F51" s="101" t="inlineStr">
        <is>
          <t>%</t>
        </is>
      </c>
      <c r="G51" s="107" t="n">
        <v>41</v>
      </c>
      <c r="H51" s="108" t="n"/>
      <c r="I51" s="107" t="n">
        <v>41</v>
      </c>
      <c r="J51" s="96" t="n"/>
      <c r="K51" s="96" t="n"/>
      <c r="L51" s="99" t="n">
        <v>1827.56</v>
      </c>
      <c r="M51" s="96" t="n"/>
      <c r="N51" s="99" t="n">
        <v>130231.83</v>
      </c>
    </row>
    <row r="52" ht="19.35" customHeight="1">
      <c r="A52" s="92" t="n"/>
      <c r="B52" s="105" t="n"/>
      <c r="C52" s="84" t="inlineStr">
        <is>
          <t>Всего по позиции</t>
        </is>
      </c>
      <c r="D52" s="266" t="n"/>
      <c r="E52" s="267" t="n"/>
      <c r="F52" s="96" t="n"/>
      <c r="G52" s="103" t="n"/>
      <c r="H52" s="103" t="n"/>
      <c r="I52" s="110" t="n"/>
      <c r="J52" s="110" t="n"/>
      <c r="K52" s="110" t="n"/>
      <c r="L52" s="111" t="n">
        <v>10252.16</v>
      </c>
      <c r="M52" s="110" t="n"/>
      <c r="N52" s="90" t="n"/>
    </row>
    <row r="53" ht="42" customHeight="1">
      <c r="A53" s="84" t="inlineStr">
        <is>
          <t>2</t>
        </is>
      </c>
      <c r="B53" s="87" t="inlineStr">
        <is>
          <t>ФЕР01-02-101-05</t>
        </is>
      </c>
      <c r="C53" s="88" t="inlineStr">
        <is>
          <t>Разделка древесины мягких пород, полученной от валки леса, диаметр стволов: до 28 см</t>
        </is>
      </c>
      <c r="D53" s="266" t="n"/>
      <c r="E53" s="267" t="n"/>
      <c r="F53" s="89" t="inlineStr">
        <is>
          <t>100 деревьев</t>
        </is>
      </c>
      <c r="G53" s="90" t="n">
        <v>17.69</v>
      </c>
      <c r="H53" s="91" t="n">
        <v>1</v>
      </c>
      <c r="I53" s="112" t="n">
        <v>17.69</v>
      </c>
      <c r="J53" s="90" t="n"/>
      <c r="K53" s="90" t="n"/>
      <c r="L53" s="90" t="n"/>
      <c r="M53" s="90" t="n"/>
      <c r="N53" s="90" t="n"/>
    </row>
    <row r="54" ht="24.6" customHeight="1">
      <c r="A54" s="92" t="n"/>
      <c r="B54" s="93" t="inlineStr">
        <is>
          <t>Прил.1.12 п.3.213</t>
        </is>
      </c>
      <c r="C54" s="94" t="inlineStr">
        <is>
          <t>Разделка древесины без заготовки дров ОЗП=0,8; ЭМ=0,7; ЗПМ=0,7; ТЗ=0,8; ТЗМ=0,7</t>
        </is>
      </c>
      <c r="D54" s="266" t="n"/>
      <c r="E54" s="266" t="n"/>
      <c r="F54" s="266" t="n"/>
      <c r="G54" s="266" t="n"/>
      <c r="H54" s="266" t="n"/>
      <c r="I54" s="266" t="n"/>
      <c r="J54" s="266" t="n"/>
      <c r="K54" s="266" t="n"/>
      <c r="L54" s="266" t="n"/>
      <c r="M54" s="266" t="n"/>
      <c r="N54" s="267" t="n"/>
    </row>
    <row r="55" ht="19.35" customHeight="1">
      <c r="A55" s="92" t="n"/>
      <c r="B55" s="93" t="inlineStr">
        <is>
          <t>1</t>
        </is>
      </c>
      <c r="C55" s="94" t="inlineStr">
        <is>
          <t>ОТ</t>
        </is>
      </c>
      <c r="D55" s="266" t="n"/>
      <c r="E55" s="267" t="n"/>
      <c r="F55" s="95" t="n"/>
      <c r="G55" s="95" t="n"/>
      <c r="H55" s="95" t="n"/>
      <c r="I55" s="96" t="n"/>
      <c r="J55" s="97" t="n">
        <v>323.47</v>
      </c>
      <c r="K55" s="144" t="n">
        <v>0.96</v>
      </c>
      <c r="L55" s="99" t="n">
        <v>5493.3</v>
      </c>
      <c r="M55" s="97" t="n">
        <v>71.26000000000001</v>
      </c>
      <c r="N55" s="99" t="n">
        <v>391452.56</v>
      </c>
    </row>
    <row r="56" ht="19.35" customHeight="1">
      <c r="A56" s="92" t="n"/>
      <c r="B56" s="100" t="n"/>
      <c r="C56" s="94" t="inlineStr">
        <is>
          <t>ЗТ</t>
        </is>
      </c>
      <c r="D56" s="266" t="n"/>
      <c r="E56" s="267" t="n"/>
      <c r="F56" s="101" t="inlineStr">
        <is>
          <t>чел.-ч</t>
        </is>
      </c>
      <c r="G56" s="271" t="n">
        <v>38.6</v>
      </c>
      <c r="H56" s="144" t="n">
        <v>0.96</v>
      </c>
      <c r="I56" s="270" t="n">
        <v>655.52064</v>
      </c>
      <c r="J56" s="96" t="n"/>
      <c r="K56" s="96" t="n"/>
      <c r="L56" s="96" t="n"/>
      <c r="M56" s="96" t="n"/>
      <c r="N56" s="96" t="n"/>
    </row>
    <row r="57" ht="19.35" customHeight="1">
      <c r="A57" s="92" t="n"/>
      <c r="B57" s="100" t="n"/>
      <c r="C57" s="94" t="inlineStr">
        <is>
          <t>Итого по расценке</t>
        </is>
      </c>
      <c r="D57" s="266" t="n"/>
      <c r="E57" s="267" t="n"/>
      <c r="F57" s="95" t="n"/>
      <c r="G57" s="103" t="n"/>
      <c r="H57" s="103" t="n"/>
      <c r="I57" s="96" t="n"/>
      <c r="J57" s="97" t="n">
        <v>323.47</v>
      </c>
      <c r="K57" s="96" t="n"/>
      <c r="L57" s="99" t="n">
        <v>5493.3</v>
      </c>
      <c r="M57" s="96" t="n"/>
      <c r="N57" s="104" t="n"/>
    </row>
    <row r="58" ht="19.35" customHeight="1">
      <c r="A58" s="92" t="n"/>
      <c r="B58" s="105" t="n"/>
      <c r="C58" s="94" t="inlineStr">
        <is>
          <t>ФОТ</t>
        </is>
      </c>
      <c r="D58" s="266" t="n"/>
      <c r="E58" s="267" t="n"/>
      <c r="F58" s="95" t="n"/>
      <c r="G58" s="103" t="n"/>
      <c r="H58" s="103" t="n"/>
      <c r="I58" s="96" t="n"/>
      <c r="J58" s="96" t="n"/>
      <c r="K58" s="96" t="n"/>
      <c r="L58" s="99" t="n">
        <v>5493.3</v>
      </c>
      <c r="M58" s="96" t="n"/>
      <c r="N58" s="99" t="n">
        <v>391452.56</v>
      </c>
    </row>
    <row r="59" ht="42" customHeight="1">
      <c r="A59" s="92" t="n"/>
      <c r="B59" s="106" t="inlineStr">
        <is>
          <t>Пр/812-001.4-1</t>
        </is>
      </c>
      <c r="C59" s="94" t="inlineStr">
        <is>
          <t>НР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89</v>
      </c>
      <c r="H59" s="108" t="n"/>
      <c r="I59" s="107" t="n">
        <v>89</v>
      </c>
      <c r="J59" s="96" t="n"/>
      <c r="K59" s="96" t="n"/>
      <c r="L59" s="99" t="n">
        <v>4889.04</v>
      </c>
      <c r="M59" s="96" t="n"/>
      <c r="N59" s="109" t="n">
        <v>348392.78</v>
      </c>
    </row>
    <row r="60" ht="42" customHeight="1">
      <c r="A60" s="92" t="n"/>
      <c r="B60" s="106" t="inlineStr">
        <is>
          <t>Пр/774-001.4</t>
        </is>
      </c>
      <c r="C60" s="94" t="inlineStr">
        <is>
          <t>СП Земляные работы по другим видам работ (подготовительным, сопутствующим, укрепительным)</t>
        </is>
      </c>
      <c r="D60" s="266" t="n"/>
      <c r="E60" s="267" t="n"/>
      <c r="F60" s="101" t="inlineStr">
        <is>
          <t>%</t>
        </is>
      </c>
      <c r="G60" s="107" t="n">
        <v>41</v>
      </c>
      <c r="H60" s="108" t="n"/>
      <c r="I60" s="107" t="n">
        <v>41</v>
      </c>
      <c r="J60" s="96" t="n"/>
      <c r="K60" s="96" t="n"/>
      <c r="L60" s="99" t="n">
        <v>2252.25</v>
      </c>
      <c r="M60" s="96" t="n"/>
      <c r="N60" s="99" t="n">
        <v>160495.55</v>
      </c>
    </row>
    <row r="61" ht="19.35" customHeight="1">
      <c r="A61" s="92" t="n"/>
      <c r="B61" s="105" t="n"/>
      <c r="C61" s="84" t="inlineStr">
        <is>
          <t>Всего по позиции</t>
        </is>
      </c>
      <c r="D61" s="266" t="n"/>
      <c r="E61" s="267" t="n"/>
      <c r="F61" s="96" t="n"/>
      <c r="G61" s="103" t="n"/>
      <c r="H61" s="103" t="n"/>
      <c r="I61" s="110" t="n"/>
      <c r="J61" s="110" t="n"/>
      <c r="K61" s="110" t="n"/>
      <c r="L61" s="111" t="n">
        <v>12634.59</v>
      </c>
      <c r="M61" s="110" t="n"/>
      <c r="N61" s="90" t="n"/>
    </row>
    <row r="62" ht="42" customHeight="1">
      <c r="A62" s="84" t="inlineStr">
        <is>
          <t>3</t>
        </is>
      </c>
      <c r="B62" s="87" t="inlineStr">
        <is>
          <t>ФЕР01-02-101-06</t>
        </is>
      </c>
      <c r="C62" s="88" t="inlineStr">
        <is>
          <t>Разделка древесины мягких пород, полученной от валки леса, диаметр стволов: до 32 см</t>
        </is>
      </c>
      <c r="D62" s="266" t="n"/>
      <c r="E62" s="267" t="n"/>
      <c r="F62" s="89" t="inlineStr">
        <is>
          <t>100 деревьев</t>
        </is>
      </c>
      <c r="G62" s="90" t="n">
        <v>6.61</v>
      </c>
      <c r="H62" s="91" t="n">
        <v>1</v>
      </c>
      <c r="I62" s="112" t="n">
        <v>6.61</v>
      </c>
      <c r="J62" s="90" t="n"/>
      <c r="K62" s="90" t="n"/>
      <c r="L62" s="90" t="n"/>
      <c r="M62" s="90" t="n"/>
      <c r="N62" s="90" t="n"/>
    </row>
    <row r="63" ht="24.6" customHeight="1">
      <c r="A63" s="92" t="n"/>
      <c r="B63" s="93" t="inlineStr">
        <is>
          <t>Прил.1.12 п.3.213</t>
        </is>
      </c>
      <c r="C63" s="94" t="inlineStr">
        <is>
          <t>Разделка древесины без заготовки дров ОЗП=0,8; ЭМ=0,7; ЗПМ=0,7; ТЗ=0,8; ТЗМ=0,7</t>
        </is>
      </c>
      <c r="D63" s="266" t="n"/>
      <c r="E63" s="266" t="n"/>
      <c r="F63" s="266" t="n"/>
      <c r="G63" s="266" t="n"/>
      <c r="H63" s="266" t="n"/>
      <c r="I63" s="266" t="n"/>
      <c r="J63" s="266" t="n"/>
      <c r="K63" s="266" t="n"/>
      <c r="L63" s="266" t="n"/>
      <c r="M63" s="266" t="n"/>
      <c r="N63" s="267" t="n"/>
    </row>
    <row r="64" ht="19.35" customHeight="1">
      <c r="A64" s="92" t="n"/>
      <c r="B64" s="93" t="inlineStr">
        <is>
          <t>1</t>
        </is>
      </c>
      <c r="C64" s="94" t="inlineStr">
        <is>
          <t>ОТ</t>
        </is>
      </c>
      <c r="D64" s="266" t="n"/>
      <c r="E64" s="267" t="n"/>
      <c r="F64" s="95" t="n"/>
      <c r="G64" s="95" t="n"/>
      <c r="H64" s="95" t="n"/>
      <c r="I64" s="96" t="n"/>
      <c r="J64" s="97" t="n">
        <v>406.43</v>
      </c>
      <c r="K64" s="144" t="n">
        <v>0.96</v>
      </c>
      <c r="L64" s="99" t="n">
        <v>2579.04</v>
      </c>
      <c r="M64" s="97" t="n">
        <v>71.26000000000001</v>
      </c>
      <c r="N64" s="99" t="n">
        <v>183782.39</v>
      </c>
    </row>
    <row r="65" ht="19.35" customHeight="1">
      <c r="A65" s="92" t="n"/>
      <c r="B65" s="100" t="n"/>
      <c r="C65" s="94" t="inlineStr">
        <is>
          <t>ЗТ</t>
        </is>
      </c>
      <c r="D65" s="266" t="n"/>
      <c r="E65" s="267" t="n"/>
      <c r="F65" s="101" t="inlineStr">
        <is>
          <t>чел.-ч</t>
        </is>
      </c>
      <c r="G65" s="271" t="n">
        <v>48.5</v>
      </c>
      <c r="H65" s="144" t="n">
        <v>0.96</v>
      </c>
      <c r="I65" s="272" t="n">
        <v>307.7616</v>
      </c>
      <c r="J65" s="96" t="n"/>
      <c r="K65" s="96" t="n"/>
      <c r="L65" s="96" t="n"/>
      <c r="M65" s="96" t="n"/>
      <c r="N65" s="96" t="n"/>
    </row>
    <row r="66" ht="19.35" customHeight="1">
      <c r="A66" s="92" t="n"/>
      <c r="B66" s="100" t="n"/>
      <c r="C66" s="94" t="inlineStr">
        <is>
          <t>Итого по расценке</t>
        </is>
      </c>
      <c r="D66" s="266" t="n"/>
      <c r="E66" s="267" t="n"/>
      <c r="F66" s="95" t="n"/>
      <c r="G66" s="103" t="n"/>
      <c r="H66" s="103" t="n"/>
      <c r="I66" s="96" t="n"/>
      <c r="J66" s="97" t="n">
        <v>406.43</v>
      </c>
      <c r="K66" s="96" t="n"/>
      <c r="L66" s="99" t="n">
        <v>2579.04</v>
      </c>
      <c r="M66" s="96" t="n"/>
      <c r="N66" s="104" t="n"/>
    </row>
    <row r="67" ht="19.35" customHeight="1">
      <c r="A67" s="92" t="n"/>
      <c r="B67" s="105" t="n"/>
      <c r="C67" s="94" t="inlineStr">
        <is>
          <t>ФОТ</t>
        </is>
      </c>
      <c r="D67" s="266" t="n"/>
      <c r="E67" s="267" t="n"/>
      <c r="F67" s="95" t="n"/>
      <c r="G67" s="103" t="n"/>
      <c r="H67" s="103" t="n"/>
      <c r="I67" s="96" t="n"/>
      <c r="J67" s="96" t="n"/>
      <c r="K67" s="96" t="n"/>
      <c r="L67" s="99" t="n">
        <v>2579.04</v>
      </c>
      <c r="M67" s="96" t="n"/>
      <c r="N67" s="99" t="n">
        <v>183782.39</v>
      </c>
    </row>
    <row r="68" ht="42" customHeight="1">
      <c r="A68" s="92" t="n"/>
      <c r="B68" s="106" t="inlineStr">
        <is>
          <t>Пр/812-001.4-1</t>
        </is>
      </c>
      <c r="C68" s="94" t="inlineStr">
        <is>
          <t>НР Земляные работы по другим видам работ (подготовительным, сопутствующим, укрепительным)</t>
        </is>
      </c>
      <c r="D68" s="266" t="n"/>
      <c r="E68" s="267" t="n"/>
      <c r="F68" s="101" t="inlineStr">
        <is>
          <t>%</t>
        </is>
      </c>
      <c r="G68" s="107" t="n">
        <v>89</v>
      </c>
      <c r="H68" s="108" t="n"/>
      <c r="I68" s="107" t="n">
        <v>89</v>
      </c>
      <c r="J68" s="96" t="n"/>
      <c r="K68" s="96" t="n"/>
      <c r="L68" s="99" t="n">
        <v>2295.35</v>
      </c>
      <c r="M68" s="96" t="n"/>
      <c r="N68" s="109" t="n">
        <v>163566.33</v>
      </c>
    </row>
    <row r="69" ht="42" customHeight="1">
      <c r="A69" s="92" t="n"/>
      <c r="B69" s="106" t="inlineStr">
        <is>
          <t>Пр/774-001.4</t>
        </is>
      </c>
      <c r="C69" s="94" t="inlineStr">
        <is>
          <t>СП Земляные работы по другим видам работ (подготовительным, сопутствующим, укрепительным)</t>
        </is>
      </c>
      <c r="D69" s="266" t="n"/>
      <c r="E69" s="267" t="n"/>
      <c r="F69" s="101" t="inlineStr">
        <is>
          <t>%</t>
        </is>
      </c>
      <c r="G69" s="107" t="n">
        <v>41</v>
      </c>
      <c r="H69" s="108" t="n"/>
      <c r="I69" s="107" t="n">
        <v>41</v>
      </c>
      <c r="J69" s="96" t="n"/>
      <c r="K69" s="96" t="n"/>
      <c r="L69" s="99" t="n">
        <v>1057.41</v>
      </c>
      <c r="M69" s="96" t="n"/>
      <c r="N69" s="99" t="n">
        <v>75350.78</v>
      </c>
    </row>
    <row r="70" ht="19.35" customHeight="1">
      <c r="A70" s="92" t="n"/>
      <c r="B70" s="105" t="n"/>
      <c r="C70" s="84" t="inlineStr">
        <is>
          <t>Всего по позиции</t>
        </is>
      </c>
      <c r="D70" s="266" t="n"/>
      <c r="E70" s="267" t="n"/>
      <c r="F70" s="96" t="n"/>
      <c r="G70" s="103" t="n"/>
      <c r="H70" s="103" t="n"/>
      <c r="I70" s="110" t="n"/>
      <c r="J70" s="110" t="n"/>
      <c r="K70" s="110" t="n"/>
      <c r="L70" s="111" t="n">
        <v>5931.8</v>
      </c>
      <c r="M70" s="110" t="n"/>
      <c r="N70" s="90" t="n"/>
    </row>
    <row r="71" ht="55.35" customHeight="1">
      <c r="A71" s="84" t="inlineStr">
        <is>
          <t>4</t>
        </is>
      </c>
      <c r="B71" s="87" t="inlineStr">
        <is>
          <t>ФЕР01-02-101-09</t>
        </is>
      </c>
      <c r="C71" s="88" t="inlineStr">
        <is>
          <t>Разделка древесины твердых пород и лиственницы, полученной от валки леса, диаметр стволов: до 16 см</t>
        </is>
      </c>
      <c r="D71" s="266" t="n"/>
      <c r="E71" s="267" t="n"/>
      <c r="F71" s="89" t="inlineStr">
        <is>
          <t>100 деревьев</t>
        </is>
      </c>
      <c r="G71" s="90" t="n">
        <v>21.84</v>
      </c>
      <c r="H71" s="91" t="n">
        <v>1</v>
      </c>
      <c r="I71" s="112" t="n">
        <v>21.84</v>
      </c>
      <c r="J71" s="90" t="n"/>
      <c r="K71" s="90" t="n"/>
      <c r="L71" s="90" t="n"/>
      <c r="M71" s="90" t="n"/>
      <c r="N71" s="90" t="n"/>
    </row>
    <row r="72" ht="24.6" customHeight="1">
      <c r="A72" s="92" t="n"/>
      <c r="B72" s="93" t="inlineStr">
        <is>
          <t>Прил.1.12 п.3.213</t>
        </is>
      </c>
      <c r="C72" s="94" t="inlineStr">
        <is>
          <t>Разделка древесины без заготовки дров ОЗП=0,8; ЭМ=0,7; ЗПМ=0,7; ТЗ=0,8; ТЗМ=0,7</t>
        </is>
      </c>
      <c r="D72" s="266" t="n"/>
      <c r="E72" s="266" t="n"/>
      <c r="F72" s="266" t="n"/>
      <c r="G72" s="266" t="n"/>
      <c r="H72" s="266" t="n"/>
      <c r="I72" s="266" t="n"/>
      <c r="J72" s="266" t="n"/>
      <c r="K72" s="266" t="n"/>
      <c r="L72" s="266" t="n"/>
      <c r="M72" s="266" t="n"/>
      <c r="N72" s="267" t="n"/>
    </row>
    <row r="73" ht="19.35" customHeight="1">
      <c r="A73" s="92" t="n"/>
      <c r="B73" s="93" t="inlineStr">
        <is>
          <t>1</t>
        </is>
      </c>
      <c r="C73" s="94" t="inlineStr">
        <is>
          <t>ОТ</t>
        </is>
      </c>
      <c r="D73" s="266" t="n"/>
      <c r="E73" s="267" t="n"/>
      <c r="F73" s="95" t="n"/>
      <c r="G73" s="95" t="n"/>
      <c r="H73" s="95" t="n"/>
      <c r="I73" s="96" t="n"/>
      <c r="J73" s="97" t="n">
        <v>131.57</v>
      </c>
      <c r="K73" s="144" t="n">
        <v>0.96</v>
      </c>
      <c r="L73" s="99" t="n">
        <v>2758.55</v>
      </c>
      <c r="M73" s="97" t="n">
        <v>71.26000000000001</v>
      </c>
      <c r="N73" s="99" t="n">
        <v>196574.27</v>
      </c>
    </row>
    <row r="74" ht="19.35" customHeight="1">
      <c r="A74" s="92" t="n"/>
      <c r="B74" s="100" t="n"/>
      <c r="C74" s="94" t="inlineStr">
        <is>
          <t>ЗТ</t>
        </is>
      </c>
      <c r="D74" s="266" t="n"/>
      <c r="E74" s="267" t="n"/>
      <c r="F74" s="101" t="inlineStr">
        <is>
          <t>чел.-ч</t>
        </is>
      </c>
      <c r="G74" s="271" t="n">
        <v>15.7</v>
      </c>
      <c r="H74" s="144" t="n">
        <v>0.96</v>
      </c>
      <c r="I74" s="270" t="n">
        <v>329.17248</v>
      </c>
      <c r="J74" s="96" t="n"/>
      <c r="K74" s="96" t="n"/>
      <c r="L74" s="96" t="n"/>
      <c r="M74" s="96" t="n"/>
      <c r="N74" s="96" t="n"/>
    </row>
    <row r="75" ht="19.35" customHeight="1">
      <c r="A75" s="92" t="n"/>
      <c r="B75" s="100" t="n"/>
      <c r="C75" s="94" t="inlineStr">
        <is>
          <t>Итого по расценке</t>
        </is>
      </c>
      <c r="D75" s="266" t="n"/>
      <c r="E75" s="267" t="n"/>
      <c r="F75" s="95" t="n"/>
      <c r="G75" s="103" t="n"/>
      <c r="H75" s="103" t="n"/>
      <c r="I75" s="96" t="n"/>
      <c r="J75" s="97" t="n">
        <v>131.57</v>
      </c>
      <c r="K75" s="96" t="n"/>
      <c r="L75" s="99" t="n">
        <v>2758.55</v>
      </c>
      <c r="M75" s="96" t="n"/>
      <c r="N75" s="104" t="n"/>
    </row>
    <row r="76" ht="19.35" customHeight="1">
      <c r="A76" s="92" t="n"/>
      <c r="B76" s="105" t="n"/>
      <c r="C76" s="94" t="inlineStr">
        <is>
          <t>ФОТ</t>
        </is>
      </c>
      <c r="D76" s="266" t="n"/>
      <c r="E76" s="267" t="n"/>
      <c r="F76" s="95" t="n"/>
      <c r="G76" s="103" t="n"/>
      <c r="H76" s="103" t="n"/>
      <c r="I76" s="96" t="n"/>
      <c r="J76" s="96" t="n"/>
      <c r="K76" s="96" t="n"/>
      <c r="L76" s="99" t="n">
        <v>2758.55</v>
      </c>
      <c r="M76" s="96" t="n"/>
      <c r="N76" s="99" t="n">
        <v>196574.27</v>
      </c>
    </row>
    <row r="77" ht="42" customHeight="1">
      <c r="A77" s="92" t="n"/>
      <c r="B77" s="106" t="inlineStr">
        <is>
          <t>Пр/812-001.4-1</t>
        </is>
      </c>
      <c r="C77" s="94" t="inlineStr">
        <is>
          <t>НР Земляные работы по другим видам работ (подготовительным, сопутствующим, укрепительным)</t>
        </is>
      </c>
      <c r="D77" s="266" t="n"/>
      <c r="E77" s="267" t="n"/>
      <c r="F77" s="101" t="inlineStr">
        <is>
          <t>%</t>
        </is>
      </c>
      <c r="G77" s="107" t="n">
        <v>89</v>
      </c>
      <c r="H77" s="108" t="n"/>
      <c r="I77" s="107" t="n">
        <v>89</v>
      </c>
      <c r="J77" s="96" t="n"/>
      <c r="K77" s="96" t="n"/>
      <c r="L77" s="99" t="n">
        <v>2455.11</v>
      </c>
      <c r="M77" s="96" t="n"/>
      <c r="N77" s="109" t="n">
        <v>174951.1</v>
      </c>
    </row>
    <row r="78" ht="42" customHeight="1">
      <c r="A78" s="92" t="n"/>
      <c r="B78" s="106" t="inlineStr">
        <is>
          <t>Пр/774-001.4</t>
        </is>
      </c>
      <c r="C78" s="94" t="inlineStr">
        <is>
          <t>СП Земляные работы по другим видам работ (подготовительным, сопутствующим, укрепительным)</t>
        </is>
      </c>
      <c r="D78" s="266" t="n"/>
      <c r="E78" s="267" t="n"/>
      <c r="F78" s="101" t="inlineStr">
        <is>
          <t>%</t>
        </is>
      </c>
      <c r="G78" s="107" t="n">
        <v>41</v>
      </c>
      <c r="H78" s="108" t="n"/>
      <c r="I78" s="107" t="n">
        <v>41</v>
      </c>
      <c r="J78" s="96" t="n"/>
      <c r="K78" s="96" t="n"/>
      <c r="L78" s="99" t="n">
        <v>1131.01</v>
      </c>
      <c r="M78" s="96" t="n"/>
      <c r="N78" s="99" t="n">
        <v>80595.45</v>
      </c>
    </row>
    <row r="79" ht="19.35" customHeight="1">
      <c r="A79" s="92" t="n"/>
      <c r="B79" s="105" t="n"/>
      <c r="C79" s="84" t="inlineStr">
        <is>
          <t>Всего по позиции</t>
        </is>
      </c>
      <c r="D79" s="266" t="n"/>
      <c r="E79" s="267" t="n"/>
      <c r="F79" s="96" t="n"/>
      <c r="G79" s="103" t="n"/>
      <c r="H79" s="103" t="n"/>
      <c r="I79" s="110" t="n"/>
      <c r="J79" s="110" t="n"/>
      <c r="K79" s="110" t="n"/>
      <c r="L79" s="111" t="n">
        <v>6344.67</v>
      </c>
      <c r="M79" s="110" t="n"/>
      <c r="N79" s="90" t="n"/>
    </row>
    <row r="80" ht="55.35" customHeight="1">
      <c r="A80" s="84" t="inlineStr">
        <is>
          <t>5</t>
        </is>
      </c>
      <c r="B80" s="87" t="inlineStr">
        <is>
          <t>ФЕР01-02-101-12</t>
        </is>
      </c>
      <c r="C80" s="88" t="inlineStr">
        <is>
          <t>Разделка древесины твердых пород и лиственницы, полученной от валки леса, диаметр стволов: до 28 см</t>
        </is>
      </c>
      <c r="D80" s="266" t="n"/>
      <c r="E80" s="267" t="n"/>
      <c r="F80" s="89" t="inlineStr">
        <is>
          <t>100 деревьев</t>
        </is>
      </c>
      <c r="G80" s="90" t="n">
        <v>10.15</v>
      </c>
      <c r="H80" s="91" t="n">
        <v>1</v>
      </c>
      <c r="I80" s="112" t="n">
        <v>10.15</v>
      </c>
      <c r="J80" s="90" t="n"/>
      <c r="K80" s="90" t="n"/>
      <c r="L80" s="90" t="n"/>
      <c r="M80" s="90" t="n"/>
      <c r="N80" s="90" t="n"/>
    </row>
    <row r="81" ht="24.6" customHeight="1">
      <c r="A81" s="92" t="n"/>
      <c r="B81" s="93" t="inlineStr">
        <is>
          <t>Прил.1.12 п.3.213</t>
        </is>
      </c>
      <c r="C81" s="94" t="inlineStr">
        <is>
          <t>Разделка древесины без заготовки дров ОЗП=0,8; ЭМ=0,7; ЗПМ=0,7; ТЗ=0,8; ТЗМ=0,7</t>
        </is>
      </c>
      <c r="D81" s="266" t="n"/>
      <c r="E81" s="266" t="n"/>
      <c r="F81" s="266" t="n"/>
      <c r="G81" s="266" t="n"/>
      <c r="H81" s="266" t="n"/>
      <c r="I81" s="266" t="n"/>
      <c r="J81" s="266" t="n"/>
      <c r="K81" s="266" t="n"/>
      <c r="L81" s="266" t="n"/>
      <c r="M81" s="266" t="n"/>
      <c r="N81" s="267" t="n"/>
    </row>
    <row r="82" ht="19.35" customHeight="1">
      <c r="A82" s="92" t="n"/>
      <c r="B82" s="93" t="inlineStr">
        <is>
          <t>1</t>
        </is>
      </c>
      <c r="C82" s="94" t="inlineStr">
        <is>
          <t>ОТ</t>
        </is>
      </c>
      <c r="D82" s="266" t="n"/>
      <c r="E82" s="267" t="n"/>
      <c r="F82" s="95" t="n"/>
      <c r="G82" s="95" t="n"/>
      <c r="H82" s="95" t="n"/>
      <c r="I82" s="96" t="n"/>
      <c r="J82" s="97" t="n">
        <v>384.64</v>
      </c>
      <c r="K82" s="144" t="n">
        <v>0.96</v>
      </c>
      <c r="L82" s="99" t="n">
        <v>3747.93</v>
      </c>
      <c r="M82" s="97" t="n">
        <v>71.26000000000001</v>
      </c>
      <c r="N82" s="99" t="n">
        <v>267077.49</v>
      </c>
    </row>
    <row r="83" ht="19.35" customHeight="1">
      <c r="A83" s="92" t="n"/>
      <c r="B83" s="100" t="n"/>
      <c r="C83" s="94" t="inlineStr">
        <is>
          <t>ЗТ</t>
        </is>
      </c>
      <c r="D83" s="266" t="n"/>
      <c r="E83" s="267" t="n"/>
      <c r="F83" s="101" t="inlineStr">
        <is>
          <t>чел.-ч</t>
        </is>
      </c>
      <c r="G83" s="271" t="n">
        <v>45.9</v>
      </c>
      <c r="H83" s="144" t="n">
        <v>0.96</v>
      </c>
      <c r="I83" s="272" t="n">
        <v>447.2496</v>
      </c>
      <c r="J83" s="96" t="n"/>
      <c r="K83" s="96" t="n"/>
      <c r="L83" s="96" t="n"/>
      <c r="M83" s="96" t="n"/>
      <c r="N83" s="96" t="n"/>
    </row>
    <row r="84" ht="19.35" customHeight="1">
      <c r="A84" s="92" t="n"/>
      <c r="B84" s="100" t="n"/>
      <c r="C84" s="94" t="inlineStr">
        <is>
          <t>Итого по расценке</t>
        </is>
      </c>
      <c r="D84" s="266" t="n"/>
      <c r="E84" s="267" t="n"/>
      <c r="F84" s="95" t="n"/>
      <c r="G84" s="103" t="n"/>
      <c r="H84" s="103" t="n"/>
      <c r="I84" s="96" t="n"/>
      <c r="J84" s="97" t="n">
        <v>384.64</v>
      </c>
      <c r="K84" s="96" t="n"/>
      <c r="L84" s="99" t="n">
        <v>3747.93</v>
      </c>
      <c r="M84" s="96" t="n"/>
      <c r="N84" s="104" t="n"/>
    </row>
    <row r="85" ht="19.35" customHeight="1">
      <c r="A85" s="92" t="n"/>
      <c r="B85" s="105" t="n"/>
      <c r="C85" s="94" t="inlineStr">
        <is>
          <t>ФОТ</t>
        </is>
      </c>
      <c r="D85" s="266" t="n"/>
      <c r="E85" s="267" t="n"/>
      <c r="F85" s="95" t="n"/>
      <c r="G85" s="103" t="n"/>
      <c r="H85" s="103" t="n"/>
      <c r="I85" s="96" t="n"/>
      <c r="J85" s="96" t="n"/>
      <c r="K85" s="96" t="n"/>
      <c r="L85" s="99" t="n">
        <v>3747.93</v>
      </c>
      <c r="M85" s="96" t="n"/>
      <c r="N85" s="99" t="n">
        <v>267077.49</v>
      </c>
    </row>
    <row r="86" ht="42" customHeight="1">
      <c r="A86" s="92" t="n"/>
      <c r="B86" s="106" t="inlineStr">
        <is>
          <t>Пр/812-001.4-1</t>
        </is>
      </c>
      <c r="C86" s="94" t="inlineStr">
        <is>
          <t>НР Земляные работы по другим видам работ (подготовительным, сопутствующим, укрепительным)</t>
        </is>
      </c>
      <c r="D86" s="266" t="n"/>
      <c r="E86" s="267" t="n"/>
      <c r="F86" s="101" t="inlineStr">
        <is>
          <t>%</t>
        </is>
      </c>
      <c r="G86" s="107" t="n">
        <v>89</v>
      </c>
      <c r="H86" s="108" t="n"/>
      <c r="I86" s="107" t="n">
        <v>89</v>
      </c>
      <c r="J86" s="96" t="n"/>
      <c r="K86" s="96" t="n"/>
      <c r="L86" s="99" t="n">
        <v>3335.66</v>
      </c>
      <c r="M86" s="96" t="n"/>
      <c r="N86" s="109" t="n">
        <v>237698.97</v>
      </c>
    </row>
    <row r="87" ht="42" customHeight="1">
      <c r="A87" s="92" t="n"/>
      <c r="B87" s="106" t="inlineStr">
        <is>
          <t>Пр/774-001.4</t>
        </is>
      </c>
      <c r="C87" s="94" t="inlineStr">
        <is>
          <t>СП Земляные работы по другим видам работ (подготовительным, сопутствующим, укрепительным)</t>
        </is>
      </c>
      <c r="D87" s="266" t="n"/>
      <c r="E87" s="267" t="n"/>
      <c r="F87" s="101" t="inlineStr">
        <is>
          <t>%</t>
        </is>
      </c>
      <c r="G87" s="107" t="n">
        <v>41</v>
      </c>
      <c r="H87" s="108" t="n"/>
      <c r="I87" s="107" t="n">
        <v>41</v>
      </c>
      <c r="J87" s="96" t="n"/>
      <c r="K87" s="96" t="n"/>
      <c r="L87" s="99" t="n">
        <v>1536.65</v>
      </c>
      <c r="M87" s="96" t="n"/>
      <c r="N87" s="99" t="n">
        <v>109501.77</v>
      </c>
    </row>
    <row r="88" ht="19.35" customHeight="1">
      <c r="A88" s="92" t="n"/>
      <c r="B88" s="105" t="n"/>
      <c r="C88" s="84" t="inlineStr">
        <is>
          <t>Всего по позиции</t>
        </is>
      </c>
      <c r="D88" s="266" t="n"/>
      <c r="E88" s="267" t="n"/>
      <c r="F88" s="96" t="n"/>
      <c r="G88" s="103" t="n"/>
      <c r="H88" s="103" t="n"/>
      <c r="I88" s="110" t="n"/>
      <c r="J88" s="110" t="n"/>
      <c r="K88" s="110" t="n"/>
      <c r="L88" s="111" t="n">
        <v>8620.24</v>
      </c>
      <c r="M88" s="110" t="n"/>
      <c r="N88" s="90" t="n"/>
    </row>
    <row r="89" ht="55.35" customHeight="1">
      <c r="A89" s="84" t="inlineStr">
        <is>
          <t>6</t>
        </is>
      </c>
      <c r="B89" s="87" t="inlineStr">
        <is>
          <t>ФЕР01-02-101-13</t>
        </is>
      </c>
      <c r="C89" s="88" t="inlineStr">
        <is>
          <t>Разделка древесины твердых пород и лиственницы, полученной от валки леса, диаметр стволов: до 32 см</t>
        </is>
      </c>
      <c r="D89" s="266" t="n"/>
      <c r="E89" s="267" t="n"/>
      <c r="F89" s="89" t="inlineStr">
        <is>
          <t>100 деревьев</t>
        </is>
      </c>
      <c r="G89" s="90" t="n">
        <v>3.4</v>
      </c>
      <c r="H89" s="91" t="n">
        <v>1</v>
      </c>
      <c r="I89" s="273" t="n">
        <v>3.4</v>
      </c>
      <c r="J89" s="90" t="n"/>
      <c r="K89" s="90" t="n"/>
      <c r="L89" s="90" t="n"/>
      <c r="M89" s="90" t="n"/>
      <c r="N89" s="90" t="n"/>
    </row>
    <row r="90" ht="24.6" customHeight="1">
      <c r="A90" s="92" t="n"/>
      <c r="B90" s="93" t="inlineStr">
        <is>
          <t>Прил.1.12 п.3.213</t>
        </is>
      </c>
      <c r="C90" s="94" t="inlineStr">
        <is>
          <t>Разделка древесины без заготовки дров ОЗП=0,8; ЭМ=0,7; ЗПМ=0,7; ТЗ=0,8; ТЗМ=0,7</t>
        </is>
      </c>
      <c r="D90" s="266" t="n"/>
      <c r="E90" s="266" t="n"/>
      <c r="F90" s="266" t="n"/>
      <c r="G90" s="266" t="n"/>
      <c r="H90" s="266" t="n"/>
      <c r="I90" s="266" t="n"/>
      <c r="J90" s="266" t="n"/>
      <c r="K90" s="266" t="n"/>
      <c r="L90" s="266" t="n"/>
      <c r="M90" s="266" t="n"/>
      <c r="N90" s="267" t="n"/>
    </row>
    <row r="91" ht="19.35" customHeight="1">
      <c r="A91" s="92" t="n"/>
      <c r="B91" s="93" t="inlineStr">
        <is>
          <t>1</t>
        </is>
      </c>
      <c r="C91" s="94" t="inlineStr">
        <is>
          <t>ОТ</t>
        </is>
      </c>
      <c r="D91" s="266" t="n"/>
      <c r="E91" s="267" t="n"/>
      <c r="F91" s="95" t="n"/>
      <c r="G91" s="95" t="n"/>
      <c r="H91" s="95" t="n"/>
      <c r="I91" s="96" t="n"/>
      <c r="J91" s="97" t="n">
        <v>494.42</v>
      </c>
      <c r="K91" s="144" t="n">
        <v>0.96</v>
      </c>
      <c r="L91" s="99" t="n">
        <v>1613.79</v>
      </c>
      <c r="M91" s="97" t="n">
        <v>71.26000000000001</v>
      </c>
      <c r="N91" s="99" t="n">
        <v>114998.68</v>
      </c>
    </row>
    <row r="92" ht="19.35" customHeight="1">
      <c r="A92" s="92" t="n"/>
      <c r="B92" s="100" t="n"/>
      <c r="C92" s="94" t="inlineStr">
        <is>
          <t>ЗТ</t>
        </is>
      </c>
      <c r="D92" s="266" t="n"/>
      <c r="E92" s="267" t="n"/>
      <c r="F92" s="101" t="inlineStr">
        <is>
          <t>чел.-ч</t>
        </is>
      </c>
      <c r="G92" s="117" t="n">
        <v>59</v>
      </c>
      <c r="H92" s="144" t="n">
        <v>0.96</v>
      </c>
      <c r="I92" s="269" t="n">
        <v>192.576</v>
      </c>
      <c r="J92" s="96" t="n"/>
      <c r="K92" s="96" t="n"/>
      <c r="L92" s="96" t="n"/>
      <c r="M92" s="96" t="n"/>
      <c r="N92" s="96" t="n"/>
    </row>
    <row r="93" ht="19.35" customHeight="1">
      <c r="A93" s="92" t="n"/>
      <c r="B93" s="100" t="n"/>
      <c r="C93" s="94" t="inlineStr">
        <is>
          <t>Итого по расценке</t>
        </is>
      </c>
      <c r="D93" s="266" t="n"/>
      <c r="E93" s="267" t="n"/>
      <c r="F93" s="95" t="n"/>
      <c r="G93" s="103" t="n"/>
      <c r="H93" s="103" t="n"/>
      <c r="I93" s="96" t="n"/>
      <c r="J93" s="97" t="n">
        <v>494.42</v>
      </c>
      <c r="K93" s="96" t="n"/>
      <c r="L93" s="99" t="n">
        <v>1613.79</v>
      </c>
      <c r="M93" s="96" t="n"/>
      <c r="N93" s="104" t="n"/>
    </row>
    <row r="94" ht="19.35" customHeight="1">
      <c r="A94" s="92" t="n"/>
      <c r="B94" s="105" t="n"/>
      <c r="C94" s="94" t="inlineStr">
        <is>
          <t>ФОТ</t>
        </is>
      </c>
      <c r="D94" s="266" t="n"/>
      <c r="E94" s="267" t="n"/>
      <c r="F94" s="95" t="n"/>
      <c r="G94" s="103" t="n"/>
      <c r="H94" s="103" t="n"/>
      <c r="I94" s="96" t="n"/>
      <c r="J94" s="96" t="n"/>
      <c r="K94" s="96" t="n"/>
      <c r="L94" s="99" t="n">
        <v>1613.79</v>
      </c>
      <c r="M94" s="96" t="n"/>
      <c r="N94" s="99" t="n">
        <v>114998.68</v>
      </c>
    </row>
    <row r="95" ht="42" customHeight="1">
      <c r="A95" s="92" t="n"/>
      <c r="B95" s="106" t="inlineStr">
        <is>
          <t>Пр/812-001.4-1</t>
        </is>
      </c>
      <c r="C95" s="94" t="inlineStr">
        <is>
          <t>НР Земляные работы по другим видам работ (подготовительным, сопутствующим, укрепительным)</t>
        </is>
      </c>
      <c r="D95" s="266" t="n"/>
      <c r="E95" s="267" t="n"/>
      <c r="F95" s="101" t="inlineStr">
        <is>
          <t>%</t>
        </is>
      </c>
      <c r="G95" s="107" t="n">
        <v>89</v>
      </c>
      <c r="H95" s="108" t="n"/>
      <c r="I95" s="107" t="n">
        <v>89</v>
      </c>
      <c r="J95" s="96" t="n"/>
      <c r="K95" s="96" t="n"/>
      <c r="L95" s="99" t="n">
        <v>1436.27</v>
      </c>
      <c r="M95" s="96" t="n"/>
      <c r="N95" s="109" t="n">
        <v>102348.83</v>
      </c>
    </row>
    <row r="96" ht="42" customHeight="1">
      <c r="A96" s="92" t="n"/>
      <c r="B96" s="106" t="inlineStr">
        <is>
          <t>Пр/774-001.4</t>
        </is>
      </c>
      <c r="C96" s="94" t="inlineStr">
        <is>
          <t>СП Земляные работы по другим видам работ (подготовительным, сопутствующим, укрепительным)</t>
        </is>
      </c>
      <c r="D96" s="266" t="n"/>
      <c r="E96" s="267" t="n"/>
      <c r="F96" s="101" t="inlineStr">
        <is>
          <t>%</t>
        </is>
      </c>
      <c r="G96" s="107" t="n">
        <v>41</v>
      </c>
      <c r="H96" s="108" t="n"/>
      <c r="I96" s="107" t="n">
        <v>41</v>
      </c>
      <c r="J96" s="96" t="n"/>
      <c r="K96" s="96" t="n"/>
      <c r="L96" s="97" t="n">
        <v>661.65</v>
      </c>
      <c r="M96" s="96" t="n"/>
      <c r="N96" s="99" t="n">
        <v>47149.46</v>
      </c>
    </row>
    <row r="97" ht="19.35" customHeight="1">
      <c r="A97" s="92" t="n"/>
      <c r="B97" s="105" t="n"/>
      <c r="C97" s="84" t="inlineStr">
        <is>
          <t>Всего по позиции</t>
        </is>
      </c>
      <c r="D97" s="266" t="n"/>
      <c r="E97" s="267" t="n"/>
      <c r="F97" s="96" t="n"/>
      <c r="G97" s="103" t="n"/>
      <c r="H97" s="103" t="n"/>
      <c r="I97" s="110" t="n"/>
      <c r="J97" s="110" t="n"/>
      <c r="K97" s="110" t="n"/>
      <c r="L97" s="111" t="n">
        <v>3711.71</v>
      </c>
      <c r="M97" s="110" t="n"/>
      <c r="N97" s="90" t="n"/>
    </row>
    <row r="98" ht="19.35" customHeight="1">
      <c r="A98" s="118" t="n"/>
      <c r="B98" s="118" t="n"/>
      <c r="C98" s="36" t="inlineStr">
        <is>
          <t>Итого по разделу 1. Вырубка просеки</t>
        </is>
      </c>
      <c r="L98" s="119" t="n">
        <v>47495.17</v>
      </c>
      <c r="M98" s="118" t="n"/>
      <c r="N98" s="120" t="n"/>
    </row>
    <row r="99" ht="19.35" customHeight="1">
      <c r="A99" s="121" t="n"/>
      <c r="B99" s="122" t="n"/>
      <c r="C99" s="123" t="inlineStr">
        <is>
          <t>Итого прямые затраты по разделу</t>
        </is>
      </c>
      <c r="L99" s="124" t="n">
        <v>20650.07</v>
      </c>
      <c r="M99" s="125" t="n"/>
      <c r="N99" s="124" t="n">
        <v>1471523.99</v>
      </c>
    </row>
    <row r="100" ht="19.35" customHeight="1">
      <c r="A100" s="121" t="n"/>
      <c r="B100" s="122" t="n"/>
      <c r="C100" s="123" t="inlineStr">
        <is>
          <t>в том числе</t>
        </is>
      </c>
      <c r="L100" s="124" t="n"/>
      <c r="M100" s="125" t="n"/>
      <c r="N100" s="124" t="n"/>
    </row>
    <row r="101" ht="19.35" customHeight="1">
      <c r="A101" s="121" t="n"/>
      <c r="B101" s="122" t="n"/>
      <c r="C101" s="123" t="inlineStr">
        <is>
          <t>- оплата труда (ОТ)</t>
        </is>
      </c>
      <c r="L101" s="124" t="n">
        <v>20650.07</v>
      </c>
      <c r="M101" s="125" t="n"/>
      <c r="N101" s="124" t="n">
        <v>1471523.99</v>
      </c>
    </row>
    <row r="102" ht="19.35" customHeight="1">
      <c r="A102" s="121" t="n"/>
      <c r="B102" s="122" t="n"/>
      <c r="C102" s="123" t="inlineStr">
        <is>
          <t>- эксплуатация машин и механизмов</t>
        </is>
      </c>
      <c r="L102" s="124" t="n">
        <v>0</v>
      </c>
      <c r="M102" s="125" t="n"/>
      <c r="N102" s="124" t="n">
        <v>0</v>
      </c>
    </row>
    <row r="103" ht="19.35" customHeight="1">
      <c r="A103" s="121" t="n"/>
      <c r="B103" s="126" t="n"/>
      <c r="C103" s="127" t="inlineStr">
        <is>
          <t>в том числе</t>
        </is>
      </c>
      <c r="L103" s="124" t="n"/>
      <c r="M103" s="125" t="n"/>
      <c r="N103" s="124" t="n"/>
    </row>
    <row r="104" ht="19.35" customHeight="1">
      <c r="A104" s="121" t="n"/>
      <c r="B104" s="126" t="n"/>
      <c r="C104" s="127" t="inlineStr">
        <is>
          <t>эксплуатация машин и механизмов без учета доплат к оплате труда машинистов</t>
        </is>
      </c>
      <c r="L104" s="124" t="n">
        <v>0</v>
      </c>
      <c r="M104" s="125" t="n"/>
      <c r="N104" s="124" t="n">
        <v>0</v>
      </c>
    </row>
    <row r="105" ht="19.35" customHeight="1">
      <c r="A105" s="121" t="n"/>
      <c r="B105" s="126" t="n"/>
      <c r="C105" s="127" t="inlineStr">
        <is>
          <t>в том числе</t>
        </is>
      </c>
      <c r="L105" s="124" t="n"/>
      <c r="M105" s="125" t="n"/>
      <c r="N105" s="124" t="n"/>
    </row>
    <row r="106" ht="19.35" customHeight="1">
      <c r="A106" s="121" t="n"/>
      <c r="B106" s="126" t="n"/>
      <c r="C106" s="127" t="inlineStr">
        <is>
          <t>оплата труда машинистов (ОТм)</t>
        </is>
      </c>
      <c r="L106" s="124" t="n">
        <v>0</v>
      </c>
      <c r="M106" s="125" t="n"/>
      <c r="N106" s="124" t="n">
        <v>0</v>
      </c>
    </row>
    <row r="107" ht="19.35" customHeight="1">
      <c r="A107" s="121" t="n"/>
      <c r="B107" s="122" t="n"/>
      <c r="C107" s="123" t="inlineStr">
        <is>
          <t>Итого ФОТ (справочно)</t>
        </is>
      </c>
      <c r="L107" s="124" t="n">
        <v>20650.07</v>
      </c>
      <c r="M107" s="125" t="n"/>
      <c r="N107" s="124" t="n">
        <v>1471523.99</v>
      </c>
    </row>
    <row r="108" ht="19.35" customHeight="1">
      <c r="A108" s="121" t="n"/>
      <c r="B108" s="122" t="n"/>
      <c r="C108" s="123" t="inlineStr">
        <is>
          <t>Итого накладные расходы</t>
        </is>
      </c>
      <c r="L108" s="124" t="n">
        <v>18378.57</v>
      </c>
      <c r="M108" s="125" t="n"/>
      <c r="N108" s="124" t="n">
        <v>1309656.36</v>
      </c>
    </row>
    <row r="109" ht="19.35" customHeight="1">
      <c r="A109" s="121" t="n"/>
      <c r="B109" s="122" t="n"/>
      <c r="C109" s="123" t="inlineStr">
        <is>
          <t>Итого сметная прибыль</t>
        </is>
      </c>
      <c r="L109" s="124" t="n">
        <v>8466.530000000001</v>
      </c>
      <c r="M109" s="125" t="n"/>
      <c r="N109" s="124" t="n">
        <v>603324.84</v>
      </c>
    </row>
    <row r="110" ht="19.35" customHeight="1">
      <c r="A110" s="121" t="n"/>
      <c r="B110" s="128" t="n"/>
      <c r="C110" s="129" t="inlineStr">
        <is>
          <t>Итого по разделу</t>
        </is>
      </c>
      <c r="L110" s="119" t="n">
        <v>47495.17</v>
      </c>
      <c r="M110" s="130" t="n"/>
      <c r="N110" s="119" t="n">
        <v>3384505.19</v>
      </c>
    </row>
    <row r="111" ht="19.35" customHeight="1">
      <c r="A111" s="121" t="n"/>
      <c r="B111" s="126" t="n"/>
      <c r="C111" s="127" t="inlineStr">
        <is>
          <t>Справочно</t>
        </is>
      </c>
      <c r="L111" s="124" t="n"/>
      <c r="M111" s="125" t="n"/>
      <c r="N111" s="124" t="n"/>
    </row>
    <row r="112" ht="19.35" customHeight="1">
      <c r="A112" s="121" t="n"/>
      <c r="B112" s="122" t="n"/>
      <c r="C112" s="127" t="inlineStr">
        <is>
          <t>затраты труда рабочих</t>
        </is>
      </c>
      <c r="I112" s="131" t="n">
        <v>2464.20672</v>
      </c>
      <c r="J112" s="132" t="n"/>
      <c r="K112" s="132" t="n"/>
      <c r="L112" s="125" t="n"/>
      <c r="M112" s="125" t="n"/>
      <c r="N112" s="125" t="n"/>
    </row>
    <row r="113" ht="19.35" customHeight="1">
      <c r="A113" s="121" t="n"/>
      <c r="B113" s="122" t="n"/>
      <c r="C113" s="127" t="inlineStr">
        <is>
          <t>затраты труда машинистов</t>
        </is>
      </c>
      <c r="I113" s="131" t="n">
        <v>0</v>
      </c>
      <c r="J113" s="132" t="n"/>
      <c r="K113" s="132" t="n"/>
      <c r="L113" s="125" t="n"/>
      <c r="M113" s="125" t="n"/>
      <c r="N113" s="125" t="n"/>
    </row>
    <row r="114" ht="19.35" customHeight="1">
      <c r="A114" s="133" t="n"/>
      <c r="B114" s="134" t="n"/>
      <c r="C114" s="135" t="inlineStr">
        <is>
          <t>ВСЕГО по смете</t>
        </is>
      </c>
      <c r="D114" s="136" t="n"/>
      <c r="E114" s="136" t="n"/>
      <c r="F114" s="137" t="n"/>
      <c r="G114" s="137" t="n"/>
      <c r="H114" s="137" t="n"/>
      <c r="I114" s="137" t="n"/>
      <c r="J114" s="137" t="n"/>
      <c r="K114" s="137" t="n"/>
      <c r="L114" s="138" t="n"/>
      <c r="M114" s="137" t="n"/>
      <c r="N114" s="139" t="n"/>
    </row>
    <row r="115" ht="19.35" customHeight="1">
      <c r="A115" s="121" t="n"/>
      <c r="B115" s="128" t="n"/>
      <c r="C115" s="129" t="inlineStr">
        <is>
          <t>Итого по всем разделам</t>
        </is>
      </c>
      <c r="L115" s="119" t="n">
        <v>47495.17</v>
      </c>
      <c r="M115" s="120" t="n"/>
      <c r="N115" s="119" t="n"/>
    </row>
    <row r="116" ht="19.35" customHeight="1">
      <c r="A116" s="121" t="n"/>
      <c r="B116" s="122" t="n"/>
      <c r="C116" s="123" t="inlineStr">
        <is>
          <t>ВСЕГО строительные работы</t>
        </is>
      </c>
      <c r="L116" s="124" t="n">
        <v>47495.17</v>
      </c>
      <c r="M116" s="125" t="n"/>
      <c r="N116" s="124" t="n">
        <v>3384505.19</v>
      </c>
    </row>
    <row r="117" ht="19.35" customHeight="1">
      <c r="A117" s="121" t="n"/>
      <c r="B117" s="126" t="n"/>
      <c r="C117" s="127" t="inlineStr">
        <is>
          <t>в том числе</t>
        </is>
      </c>
      <c r="L117" s="124" t="n"/>
      <c r="M117" s="125" t="n"/>
      <c r="N117" s="124" t="n"/>
    </row>
    <row r="118" ht="19.35" customHeight="1">
      <c r="A118" s="121" t="n"/>
      <c r="B118" s="126" t="n"/>
      <c r="C118" s="127" t="inlineStr">
        <is>
          <t>всего прямые затраты</t>
        </is>
      </c>
      <c r="L118" s="124" t="n">
        <v>20650.07</v>
      </c>
      <c r="M118" s="125" t="n"/>
      <c r="N118" s="124" t="n">
        <v>1471523.99</v>
      </c>
    </row>
    <row r="119" ht="19.35" customHeight="1">
      <c r="A119" s="121" t="n"/>
      <c r="B119" s="126" t="n"/>
      <c r="C119" s="127" t="inlineStr">
        <is>
          <t>в том числе</t>
        </is>
      </c>
      <c r="L119" s="124" t="n"/>
      <c r="M119" s="125" t="n"/>
      <c r="N119" s="124" t="n"/>
    </row>
    <row r="120" ht="19.35" customHeight="1">
      <c r="A120" s="121" t="n"/>
      <c r="B120" s="126" t="n"/>
      <c r="C120" s="127" t="inlineStr">
        <is>
          <t>- оплата труда (ОТ)</t>
        </is>
      </c>
      <c r="L120" s="124" t="n">
        <v>20650.07</v>
      </c>
      <c r="M120" s="125" t="n"/>
      <c r="N120" s="124" t="n">
        <v>1471523.99</v>
      </c>
    </row>
    <row r="121" ht="19.35" customHeight="1">
      <c r="A121" s="121" t="n"/>
      <c r="B121" s="126" t="n"/>
      <c r="C121" s="127" t="inlineStr">
        <is>
          <t>- эксплуатация машин и механизмов</t>
        </is>
      </c>
      <c r="L121" s="124" t="n">
        <v>0</v>
      </c>
      <c r="M121" s="125" t="n"/>
      <c r="N121" s="124" t="n">
        <v>0</v>
      </c>
    </row>
    <row r="122" ht="19.35" customHeight="1">
      <c r="A122" s="121" t="n"/>
      <c r="B122" s="126" t="n"/>
      <c r="C122" s="127" t="inlineStr">
        <is>
          <t>в т.ч. эксплуатация машин и механизмов без учета доплат к оплате труда машинистов</t>
        </is>
      </c>
      <c r="L122" s="124" t="n">
        <v>0</v>
      </c>
      <c r="M122" s="125" t="n"/>
      <c r="N122" s="124" t="n">
        <v>0</v>
      </c>
    </row>
    <row r="123" ht="19.35" customHeight="1">
      <c r="A123" s="121" t="n"/>
      <c r="B123" s="126" t="n"/>
      <c r="C123" s="127" t="inlineStr">
        <is>
          <t>- в т.ч. оплата труда машинистов (ОТм)</t>
        </is>
      </c>
      <c r="L123" s="124" t="n">
        <v>0</v>
      </c>
      <c r="M123" s="125" t="n"/>
      <c r="N123" s="124" t="n">
        <v>0</v>
      </c>
    </row>
    <row r="124" ht="19.35" customHeight="1">
      <c r="A124" s="121" t="n"/>
      <c r="B124" s="126" t="n"/>
      <c r="C124" s="127" t="inlineStr">
        <is>
          <t>всего ФОТ (справочно)</t>
        </is>
      </c>
      <c r="L124" s="124" t="n">
        <v>20650.07</v>
      </c>
      <c r="M124" s="125" t="n"/>
      <c r="N124" s="124" t="n">
        <v>1471523.99</v>
      </c>
    </row>
    <row r="125" ht="19.35" customHeight="1">
      <c r="A125" s="121" t="n"/>
      <c r="B125" s="126" t="n"/>
      <c r="C125" s="127" t="inlineStr">
        <is>
          <t>всего накладные расходы</t>
        </is>
      </c>
      <c r="L125" s="124" t="n">
        <v>18378.57</v>
      </c>
      <c r="M125" s="125" t="n"/>
      <c r="N125" s="124" t="n">
        <v>1309656.36</v>
      </c>
    </row>
    <row r="126" ht="19.35" customHeight="1">
      <c r="A126" s="121" t="n"/>
      <c r="B126" s="126" t="n"/>
      <c r="C126" s="127" t="inlineStr">
        <is>
          <t>всего сметная прибыль</t>
        </is>
      </c>
      <c r="L126" s="124" t="n">
        <v>8466.530000000001</v>
      </c>
      <c r="M126" s="125" t="n"/>
      <c r="N126" s="124" t="n">
        <v>603324.84</v>
      </c>
    </row>
    <row r="127" ht="19.35" customHeight="1">
      <c r="A127" s="121" t="n"/>
      <c r="B127" s="128" t="n"/>
      <c r="C127" s="129" t="inlineStr">
        <is>
          <t>ВСЕГО по смете</t>
        </is>
      </c>
      <c r="L127" s="119" t="n">
        <v>47495.17</v>
      </c>
      <c r="M127" s="120" t="n"/>
      <c r="N127" s="119" t="n">
        <v>3384505.19</v>
      </c>
    </row>
    <row r="128" ht="19.35" customHeight="1">
      <c r="A128" s="121" t="n"/>
      <c r="B128" s="126" t="n"/>
      <c r="C128" s="127" t="inlineStr">
        <is>
          <t>Всего прямые затраты</t>
        </is>
      </c>
      <c r="L128" s="124" t="n">
        <v>20650.07</v>
      </c>
      <c r="M128" s="125" t="n"/>
      <c r="N128" s="124" t="n">
        <v>1471523.99</v>
      </c>
    </row>
    <row r="129" ht="19.35" customHeight="1">
      <c r="A129" s="121" t="n"/>
      <c r="B129" s="126" t="n"/>
      <c r="C129" s="127" t="inlineStr">
        <is>
          <t>в том числе</t>
        </is>
      </c>
      <c r="L129" s="124" t="n"/>
      <c r="M129" s="125" t="n"/>
      <c r="N129" s="124" t="n"/>
    </row>
    <row r="130" ht="19.35" customHeight="1">
      <c r="A130" s="121" t="n"/>
      <c r="B130" s="126" t="n"/>
      <c r="C130" s="127" t="inlineStr">
        <is>
          <t>- оплата труда рабочих (ОТ)</t>
        </is>
      </c>
      <c r="L130" s="124" t="n">
        <v>20650.07</v>
      </c>
      <c r="M130" s="125" t="n"/>
      <c r="N130" s="124" t="n">
        <v>1471523.99</v>
      </c>
    </row>
    <row r="131" ht="19.35" customHeight="1">
      <c r="A131" s="121" t="n"/>
      <c r="B131" s="126" t="n"/>
      <c r="C131" s="127" t="inlineStr">
        <is>
          <t>- эксплуатация машин и механизмов</t>
        </is>
      </c>
      <c r="L131" s="124" t="n">
        <v>0</v>
      </c>
      <c r="M131" s="125" t="n"/>
      <c r="N131" s="124" t="n">
        <v>0</v>
      </c>
    </row>
    <row r="132" ht="19.35" customHeight="1">
      <c r="A132" s="121" t="n"/>
      <c r="B132" s="126" t="n"/>
      <c r="C132" s="127" t="inlineStr">
        <is>
          <t>в т.ч. эксплуатация машин и механизмов без учета доплат к оплате труда машинистов</t>
        </is>
      </c>
      <c r="L132" s="124" t="n">
        <v>0</v>
      </c>
      <c r="M132" s="125" t="n"/>
      <c r="N132" s="124" t="n">
        <v>0</v>
      </c>
    </row>
    <row r="133" ht="19.35" customHeight="1">
      <c r="A133" s="121" t="n"/>
      <c r="B133" s="126" t="n"/>
      <c r="C133" s="127" t="inlineStr">
        <is>
          <t>- в т.ч. оплата труда машинистов (ОТм)</t>
        </is>
      </c>
      <c r="L133" s="124" t="n">
        <v>0</v>
      </c>
      <c r="M133" s="125" t="n"/>
      <c r="N133" s="124" t="n">
        <v>0</v>
      </c>
    </row>
    <row r="134" ht="19.35" customHeight="1">
      <c r="A134" s="121" t="n"/>
      <c r="B134" s="126" t="n"/>
      <c r="C134" s="127" t="inlineStr">
        <is>
          <t>Всего ФОТ (справочно)</t>
        </is>
      </c>
      <c r="L134" s="124" t="n">
        <v>20650.07</v>
      </c>
      <c r="M134" s="125" t="n"/>
      <c r="N134" s="124" t="n">
        <v>1471523.99</v>
      </c>
    </row>
    <row r="135" ht="19.35" customHeight="1">
      <c r="A135" s="121" t="n"/>
      <c r="B135" s="126" t="n"/>
      <c r="C135" s="127" t="inlineStr">
        <is>
          <t>Всего накладные расходы</t>
        </is>
      </c>
      <c r="L135" s="124" t="n">
        <v>18378.57</v>
      </c>
      <c r="M135" s="125" t="n"/>
      <c r="N135" s="124" t="n">
        <v>1309656.36</v>
      </c>
    </row>
    <row r="136" ht="19.35" customHeight="1">
      <c r="A136" s="121" t="n"/>
      <c r="B136" s="126" t="n"/>
      <c r="C136" s="127" t="inlineStr">
        <is>
          <t>Всего сметная прибыль</t>
        </is>
      </c>
      <c r="L136" s="124" t="n">
        <v>8466.530000000001</v>
      </c>
      <c r="M136" s="125" t="n"/>
      <c r="N136" s="124" t="n">
        <v>603324.84</v>
      </c>
    </row>
    <row r="137" ht="19.35" customHeight="1">
      <c r="A137" s="121" t="n"/>
      <c r="B137" s="126" t="n"/>
      <c r="C137" s="127" t="inlineStr">
        <is>
          <t>Справочно</t>
        </is>
      </c>
      <c r="L137" s="124" t="n"/>
      <c r="M137" s="125" t="n"/>
      <c r="N137" s="124" t="n"/>
    </row>
    <row r="138" ht="19.35" customHeight="1">
      <c r="A138" s="121" t="n"/>
      <c r="B138" s="122" t="n"/>
      <c r="C138" s="127" t="inlineStr">
        <is>
          <t>затраты труда рабочих</t>
        </is>
      </c>
      <c r="I138" s="131" t="n">
        <v>2464.20672</v>
      </c>
      <c r="J138" s="132" t="n"/>
      <c r="K138" s="132" t="n"/>
      <c r="L138" s="125" t="n"/>
      <c r="M138" s="125" t="n"/>
      <c r="N138" s="125" t="n"/>
    </row>
    <row r="139" ht="19.35" customHeight="1">
      <c r="A139" s="121" t="n"/>
      <c r="B139" s="122" t="n"/>
      <c r="C139" s="127" t="inlineStr">
        <is>
          <t>затраты труда машинистов</t>
        </is>
      </c>
      <c r="I139" s="131" t="n">
        <v>0</v>
      </c>
      <c r="J139" s="132" t="n"/>
      <c r="K139" s="132" t="n"/>
      <c r="L139" s="125" t="n"/>
      <c r="M139" s="125" t="n"/>
      <c r="N139" s="125" t="n"/>
    </row>
    <row r="140" ht="19.35" customHeight="1">
      <c r="A140" s="121" t="n"/>
      <c r="B140" s="140" t="n"/>
      <c r="C140" s="140" t="n"/>
      <c r="D140" s="36" t="n"/>
      <c r="E140" s="36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1" t="inlineStr">
        <is>
          <t>Составил: ______________________________________/  Григорова И. А. /</t>
        </is>
      </c>
    </row>
    <row r="142" ht="19.35" customHeight="1">
      <c r="A142" s="141" t="n"/>
      <c r="B142" s="141" t="n"/>
      <c r="C142" s="142" t="inlineStr">
        <is>
          <t>должность, подпись (инициалы, фамилия)</t>
        </is>
      </c>
      <c r="G142" s="143" t="n"/>
      <c r="H142" s="143" t="n"/>
      <c r="I142" s="143" t="n"/>
      <c r="J142" s="141" t="n"/>
      <c r="K142" s="141" t="n"/>
      <c r="L142" s="141" t="n"/>
      <c r="M142" s="141" t="n"/>
      <c r="N142" s="141" t="n"/>
    </row>
    <row r="143" ht="19.35" customHeight="1">
      <c r="A143" s="141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2" t="inlineStr">
        <is>
          <t>должность, подпись (инициалы, фамилия)</t>
        </is>
      </c>
      <c r="G144" s="143" t="n"/>
      <c r="H144" s="143" t="n"/>
      <c r="I144" s="143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Амурская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Амурская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02-35_1-09</t>
        </is>
      </c>
    </row>
    <row r="25" ht="19.35" customHeight="1">
      <c r="A25" s="7" t="inlineStr">
        <is>
          <t>35 ВЛ220 Архара-Облучье с отпайкой на ПС Тарманчука. Кундурское уч. л-во Архаринского л-ва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14602.45</v>
      </c>
      <c r="M31" s="61" t="n">
        <v>204.92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40463.24</v>
      </c>
      <c r="E32" s="68" t="inlineStr">
        <is>
          <t>(</t>
        </is>
      </c>
      <c r="F32" s="67" t="n">
        <v>698.53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24251.23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>
        <v>2398.07</v>
      </c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40463.24</v>
      </c>
      <c r="E34" s="68" t="inlineStr">
        <is>
          <t>(</t>
        </is>
      </c>
      <c r="F34" s="74" t="n">
        <v>698.53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Срезка и сгребание кустарников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55.35" customHeight="1">
      <c r="A44" s="84" t="inlineStr">
        <is>
          <t>1</t>
        </is>
      </c>
      <c r="B44" s="87" t="inlineStr">
        <is>
          <t>ФЕР01-02-119-02</t>
        </is>
      </c>
      <c r="C44" s="88" t="inlineStr">
        <is>
          <t>Расчистка площадей от кустарника и мелколесья вручную: при средней поросли</t>
        </is>
      </c>
      <c r="D44" s="266" t="n"/>
      <c r="E44" s="267" t="n"/>
      <c r="F44" s="89" t="inlineStr">
        <is>
          <t>100 м2</t>
        </is>
      </c>
      <c r="G44" s="90" t="n">
        <v>3537</v>
      </c>
      <c r="H44" s="91" t="n">
        <v>1</v>
      </c>
      <c r="I44" s="146" t="n">
        <v>3537</v>
      </c>
      <c r="J44" s="90" t="n"/>
      <c r="K44" s="90" t="n"/>
      <c r="L44" s="90" t="n"/>
      <c r="M44" s="90" t="n"/>
      <c r="N44" s="90" t="n"/>
    </row>
    <row r="45" ht="19.35" customHeight="1">
      <c r="A45" s="92" t="n"/>
      <c r="B45" s="93" t="inlineStr">
        <is>
          <t>1</t>
        </is>
      </c>
      <c r="C45" s="94" t="inlineStr">
        <is>
          <t>ОТ</t>
        </is>
      </c>
      <c r="D45" s="266" t="n"/>
      <c r="E45" s="267" t="n"/>
      <c r="F45" s="95" t="n"/>
      <c r="G45" s="95" t="n"/>
      <c r="H45" s="95" t="n"/>
      <c r="I45" s="96" t="n"/>
      <c r="J45" s="97" t="n">
        <v>37.79</v>
      </c>
      <c r="K45" s="268" t="n">
        <v>1.2</v>
      </c>
      <c r="L45" s="99" t="n">
        <v>160395.88</v>
      </c>
      <c r="M45" s="97" t="n">
        <v>71.26000000000001</v>
      </c>
      <c r="N45" s="99" t="n">
        <v>11429810.41</v>
      </c>
    </row>
    <row r="46" ht="19.35" customHeight="1">
      <c r="A46" s="92" t="n"/>
      <c r="B46" s="100" t="n"/>
      <c r="C46" s="94" t="inlineStr">
        <is>
          <t>ЗТ</t>
        </is>
      </c>
      <c r="D46" s="266" t="n"/>
      <c r="E46" s="267" t="n"/>
      <c r="F46" s="101" t="inlineStr">
        <is>
          <t>чел.-ч</t>
        </is>
      </c>
      <c r="G46" s="97" t="n">
        <v>4.43</v>
      </c>
      <c r="H46" s="268" t="n">
        <v>1.2</v>
      </c>
      <c r="I46" s="275" t="n">
        <v>18802.692</v>
      </c>
      <c r="J46" s="96" t="n"/>
      <c r="K46" s="96" t="n"/>
      <c r="L46" s="96" t="n"/>
      <c r="M46" s="96" t="n"/>
      <c r="N46" s="96" t="n"/>
    </row>
    <row r="47" ht="19.35" customHeight="1">
      <c r="A47" s="92" t="n"/>
      <c r="B47" s="100" t="n"/>
      <c r="C47" s="94" t="inlineStr">
        <is>
          <t>Итого по расценке</t>
        </is>
      </c>
      <c r="D47" s="266" t="n"/>
      <c r="E47" s="267" t="n"/>
      <c r="F47" s="95" t="n"/>
      <c r="G47" s="103" t="n"/>
      <c r="H47" s="103" t="n"/>
      <c r="I47" s="96" t="n"/>
      <c r="J47" s="97" t="n">
        <v>37.79</v>
      </c>
      <c r="K47" s="96" t="n"/>
      <c r="L47" s="99" t="n">
        <v>160395.88</v>
      </c>
      <c r="M47" s="96" t="n"/>
      <c r="N47" s="104" t="n"/>
    </row>
    <row r="48" ht="19.35" customHeight="1">
      <c r="A48" s="92" t="n"/>
      <c r="B48" s="105" t="n"/>
      <c r="C48" s="94" t="inlineStr">
        <is>
          <t>ФОТ</t>
        </is>
      </c>
      <c r="D48" s="266" t="n"/>
      <c r="E48" s="267" t="n"/>
      <c r="F48" s="95" t="n"/>
      <c r="G48" s="103" t="n"/>
      <c r="H48" s="103" t="n"/>
      <c r="I48" s="96" t="n"/>
      <c r="J48" s="96" t="n"/>
      <c r="K48" s="96" t="n"/>
      <c r="L48" s="99" t="n">
        <v>160395.88</v>
      </c>
      <c r="M48" s="96" t="n"/>
      <c r="N48" s="99" t="n">
        <v>11429810.41</v>
      </c>
    </row>
    <row r="49" ht="42" customHeight="1">
      <c r="A49" s="92" t="n"/>
      <c r="B49" s="106" t="inlineStr">
        <is>
          <t>Пр/812-001.4-1</t>
        </is>
      </c>
      <c r="C49" s="94" t="inlineStr">
        <is>
          <t>НР Земляные работы по другим видам работ (подготовительным, сопутствующим, укрепительным)</t>
        </is>
      </c>
      <c r="D49" s="266" t="n"/>
      <c r="E49" s="267" t="n"/>
      <c r="F49" s="101" t="inlineStr">
        <is>
          <t>%</t>
        </is>
      </c>
      <c r="G49" s="107" t="n">
        <v>89</v>
      </c>
      <c r="H49" s="108" t="n"/>
      <c r="I49" s="107" t="n">
        <v>89</v>
      </c>
      <c r="J49" s="96" t="n"/>
      <c r="K49" s="96" t="n"/>
      <c r="L49" s="99" t="n">
        <v>142752.33</v>
      </c>
      <c r="M49" s="96" t="n"/>
      <c r="N49" s="109" t="n">
        <v>10172531.26</v>
      </c>
    </row>
    <row r="50" ht="42" customHeight="1">
      <c r="A50" s="92" t="n"/>
      <c r="B50" s="106" t="inlineStr">
        <is>
          <t>Пр/774-001.4</t>
        </is>
      </c>
      <c r="C50" s="94" t="inlineStr">
        <is>
          <t>СП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41</v>
      </c>
      <c r="H50" s="108" t="n"/>
      <c r="I50" s="107" t="n">
        <v>41</v>
      </c>
      <c r="J50" s="96" t="n"/>
      <c r="K50" s="96" t="n"/>
      <c r="L50" s="99" t="n">
        <v>65762.31</v>
      </c>
      <c r="M50" s="96" t="n"/>
      <c r="N50" s="99" t="n">
        <v>4686222.27</v>
      </c>
    </row>
    <row r="51" ht="19.35" customHeight="1">
      <c r="A51" s="92" t="n"/>
      <c r="B51" s="105" t="n"/>
      <c r="C51" s="84" t="inlineStr">
        <is>
          <t>Всего по позиции</t>
        </is>
      </c>
      <c r="D51" s="266" t="n"/>
      <c r="E51" s="267" t="n"/>
      <c r="F51" s="96" t="n"/>
      <c r="G51" s="103" t="n"/>
      <c r="H51" s="103" t="n"/>
      <c r="I51" s="110" t="n"/>
      <c r="J51" s="110" t="n"/>
      <c r="K51" s="110" t="n"/>
      <c r="L51" s="111" t="n">
        <v>368910.52</v>
      </c>
      <c r="M51" s="110" t="n"/>
      <c r="N51" s="90" t="n"/>
    </row>
    <row r="52" ht="19.35" customHeight="1">
      <c r="A52" s="86" t="inlineStr">
        <is>
          <t>Пролет 169-330,1-10 ПС Тарманчукан-Т</t>
        </is>
      </c>
      <c r="B52" s="52" t="n"/>
      <c r="C52" s="52" t="n"/>
      <c r="D52" s="52" t="n"/>
      <c r="E52" s="52" t="n"/>
      <c r="F52" s="52" t="n"/>
      <c r="G52" s="52" t="n"/>
      <c r="H52" s="52" t="n"/>
      <c r="I52" s="52" t="n"/>
      <c r="J52" s="52" t="n"/>
      <c r="K52" s="52" t="n"/>
      <c r="L52" s="52" t="n"/>
      <c r="M52" s="52" t="n"/>
      <c r="N52" s="83" t="n"/>
    </row>
    <row r="53" ht="55.35" customHeight="1">
      <c r="A53" s="84" t="inlineStr">
        <is>
          <t>2</t>
        </is>
      </c>
      <c r="B53" s="87" t="inlineStr">
        <is>
          <t>ФЕР01-02-099-01</t>
        </is>
      </c>
      <c r="C53" s="88" t="inlineStr">
        <is>
          <t>Валка деревьев мягких пород с корня, диаметр стволов: до 16 см</t>
        </is>
      </c>
      <c r="D53" s="266" t="n"/>
      <c r="E53" s="267" t="n"/>
      <c r="F53" s="89" t="inlineStr">
        <is>
          <t>100 шт</t>
        </is>
      </c>
      <c r="G53" s="90" t="n">
        <v>54.45</v>
      </c>
      <c r="H53" s="91" t="n">
        <v>1</v>
      </c>
      <c r="I53" s="112" t="n">
        <v>54.45</v>
      </c>
      <c r="J53" s="90" t="n"/>
      <c r="K53" s="90" t="n"/>
      <c r="L53" s="90" t="n"/>
      <c r="M53" s="90" t="n"/>
      <c r="N53" s="90" t="n"/>
    </row>
    <row r="54" ht="19.35" customHeight="1">
      <c r="A54" s="92" t="n"/>
      <c r="B54" s="93" t="inlineStr">
        <is>
          <t>1</t>
        </is>
      </c>
      <c r="C54" s="94" t="inlineStr">
        <is>
          <t>ОТ</t>
        </is>
      </c>
      <c r="D54" s="266" t="n"/>
      <c r="E54" s="267" t="n"/>
      <c r="F54" s="95" t="n"/>
      <c r="G54" s="95" t="n"/>
      <c r="H54" s="95" t="n"/>
      <c r="I54" s="96" t="n"/>
      <c r="J54" s="97" t="n">
        <v>48.97</v>
      </c>
      <c r="K54" s="268" t="n">
        <v>1.2</v>
      </c>
      <c r="L54" s="99" t="n">
        <v>3199.7</v>
      </c>
      <c r="M54" s="97" t="n">
        <v>71.26000000000001</v>
      </c>
      <c r="N54" s="99" t="n">
        <v>228010.62</v>
      </c>
    </row>
    <row r="55" ht="19.35" customHeight="1">
      <c r="A55" s="92" t="n"/>
      <c r="B55" s="100" t="n"/>
      <c r="C55" s="94" t="inlineStr">
        <is>
          <t>ЗТ</t>
        </is>
      </c>
      <c r="D55" s="266" t="n"/>
      <c r="E55" s="267" t="n"/>
      <c r="F55" s="101" t="inlineStr">
        <is>
          <t>чел.-ч</t>
        </is>
      </c>
      <c r="G55" s="97" t="n">
        <v>5.21</v>
      </c>
      <c r="H55" s="268" t="n">
        <v>1.2</v>
      </c>
      <c r="I55" s="272" t="n">
        <v>340.4214</v>
      </c>
      <c r="J55" s="96" t="n"/>
      <c r="K55" s="96" t="n"/>
      <c r="L55" s="96" t="n"/>
      <c r="M55" s="96" t="n"/>
      <c r="N55" s="96" t="n"/>
    </row>
    <row r="56" ht="19.35" customHeight="1">
      <c r="A56" s="92" t="n"/>
      <c r="B56" s="100" t="n"/>
      <c r="C56" s="94" t="inlineStr">
        <is>
          <t>Итого по расценке</t>
        </is>
      </c>
      <c r="D56" s="266" t="n"/>
      <c r="E56" s="267" t="n"/>
      <c r="F56" s="95" t="n"/>
      <c r="G56" s="103" t="n"/>
      <c r="H56" s="103" t="n"/>
      <c r="I56" s="96" t="n"/>
      <c r="J56" s="97" t="n">
        <v>48.97</v>
      </c>
      <c r="K56" s="96" t="n"/>
      <c r="L56" s="99" t="n">
        <v>3199.7</v>
      </c>
      <c r="M56" s="96" t="n"/>
      <c r="N56" s="104" t="n"/>
    </row>
    <row r="57" ht="19.35" customHeight="1">
      <c r="A57" s="92" t="n"/>
      <c r="B57" s="105" t="n"/>
      <c r="C57" s="94" t="inlineStr">
        <is>
          <t>ФОТ</t>
        </is>
      </c>
      <c r="D57" s="266" t="n"/>
      <c r="E57" s="267" t="n"/>
      <c r="F57" s="95" t="n"/>
      <c r="G57" s="103" t="n"/>
      <c r="H57" s="103" t="n"/>
      <c r="I57" s="96" t="n"/>
      <c r="J57" s="96" t="n"/>
      <c r="K57" s="96" t="n"/>
      <c r="L57" s="99" t="n">
        <v>3199.7</v>
      </c>
      <c r="M57" s="96" t="n"/>
      <c r="N57" s="99" t="n">
        <v>228010.62</v>
      </c>
    </row>
    <row r="58" ht="42" customHeight="1">
      <c r="A58" s="92" t="n"/>
      <c r="B58" s="106" t="inlineStr">
        <is>
          <t>Пр/812-001.4-1</t>
        </is>
      </c>
      <c r="C58" s="94" t="inlineStr">
        <is>
          <t>НР Земляные работы по другим видам работ (подготовительным, сопутствующим, укрепительным)</t>
        </is>
      </c>
      <c r="D58" s="266" t="n"/>
      <c r="E58" s="267" t="n"/>
      <c r="F58" s="101" t="inlineStr">
        <is>
          <t>%</t>
        </is>
      </c>
      <c r="G58" s="107" t="n">
        <v>89</v>
      </c>
      <c r="H58" s="108" t="n"/>
      <c r="I58" s="107" t="n">
        <v>89</v>
      </c>
      <c r="J58" s="96" t="n"/>
      <c r="K58" s="96" t="n"/>
      <c r="L58" s="99" t="n">
        <v>2847.73</v>
      </c>
      <c r="M58" s="96" t="n"/>
      <c r="N58" s="109" t="n">
        <v>202929.45</v>
      </c>
    </row>
    <row r="59" ht="42" customHeight="1">
      <c r="A59" s="92" t="n"/>
      <c r="B59" s="106" t="inlineStr">
        <is>
          <t>Пр/774-001.4</t>
        </is>
      </c>
      <c r="C59" s="94" t="inlineStr">
        <is>
          <t>СП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41</v>
      </c>
      <c r="H59" s="108" t="n"/>
      <c r="I59" s="107" t="n">
        <v>41</v>
      </c>
      <c r="J59" s="96" t="n"/>
      <c r="K59" s="96" t="n"/>
      <c r="L59" s="99" t="n">
        <v>1311.88</v>
      </c>
      <c r="M59" s="96" t="n"/>
      <c r="N59" s="99" t="n">
        <v>93484.35000000001</v>
      </c>
    </row>
    <row r="60" ht="19.35" customHeight="1">
      <c r="A60" s="92" t="n"/>
      <c r="B60" s="105" t="n"/>
      <c r="C60" s="84" t="inlineStr">
        <is>
          <t>Всего по позиции</t>
        </is>
      </c>
      <c r="D60" s="266" t="n"/>
      <c r="E60" s="267" t="n"/>
      <c r="F60" s="96" t="n"/>
      <c r="G60" s="103" t="n"/>
      <c r="H60" s="103" t="n"/>
      <c r="I60" s="110" t="n"/>
      <c r="J60" s="110" t="n"/>
      <c r="K60" s="110" t="n"/>
      <c r="L60" s="111" t="n">
        <v>7359.31</v>
      </c>
      <c r="M60" s="110" t="n"/>
      <c r="N60" s="90" t="n"/>
    </row>
    <row r="61" ht="55.35" customHeight="1">
      <c r="A61" s="84" t="inlineStr">
        <is>
          <t>3</t>
        </is>
      </c>
      <c r="B61" s="87" t="inlineStr">
        <is>
          <t>ФЕР01-02-099-04</t>
        </is>
      </c>
      <c r="C61" s="88" t="inlineStr">
        <is>
          <t>Валка деревьев мягких пород с корня, диаметр стволов: до 28 см</t>
        </is>
      </c>
      <c r="D61" s="266" t="n"/>
      <c r="E61" s="267" t="n"/>
      <c r="F61" s="89" t="inlineStr">
        <is>
          <t>100 шт</t>
        </is>
      </c>
      <c r="G61" s="90" t="n">
        <v>24.86</v>
      </c>
      <c r="H61" s="91" t="n">
        <v>1</v>
      </c>
      <c r="I61" s="112" t="n">
        <v>24.86</v>
      </c>
      <c r="J61" s="90" t="n"/>
      <c r="K61" s="90" t="n"/>
      <c r="L61" s="90" t="n"/>
      <c r="M61" s="90" t="n"/>
      <c r="N61" s="90" t="n"/>
    </row>
    <row r="62" ht="19.35" customHeight="1">
      <c r="A62" s="92" t="n"/>
      <c r="B62" s="93" t="inlineStr">
        <is>
          <t>1</t>
        </is>
      </c>
      <c r="C62" s="94" t="inlineStr">
        <is>
          <t>ОТ</t>
        </is>
      </c>
      <c r="D62" s="266" t="n"/>
      <c r="E62" s="267" t="n"/>
      <c r="F62" s="95" t="n"/>
      <c r="G62" s="95" t="n"/>
      <c r="H62" s="95" t="n"/>
      <c r="I62" s="96" t="n"/>
      <c r="J62" s="97" t="n">
        <v>94.94</v>
      </c>
      <c r="K62" s="268" t="n">
        <v>1.2</v>
      </c>
      <c r="L62" s="99" t="n">
        <v>2832.25</v>
      </c>
      <c r="M62" s="97" t="n">
        <v>71.26000000000001</v>
      </c>
      <c r="N62" s="99" t="n">
        <v>201826.14</v>
      </c>
    </row>
    <row r="63" ht="19.35" customHeight="1">
      <c r="A63" s="92" t="n"/>
      <c r="B63" s="100" t="n"/>
      <c r="C63" s="94" t="inlineStr">
        <is>
          <t>ЗТ</t>
        </is>
      </c>
      <c r="D63" s="266" t="n"/>
      <c r="E63" s="267" t="n"/>
      <c r="F63" s="101" t="inlineStr">
        <is>
          <t>чел.-ч</t>
        </is>
      </c>
      <c r="G63" s="271" t="n">
        <v>10.1</v>
      </c>
      <c r="H63" s="268" t="n">
        <v>1.2</v>
      </c>
      <c r="I63" s="272" t="n">
        <v>301.3032</v>
      </c>
      <c r="J63" s="96" t="n"/>
      <c r="K63" s="96" t="n"/>
      <c r="L63" s="96" t="n"/>
      <c r="M63" s="96" t="n"/>
      <c r="N63" s="96" t="n"/>
    </row>
    <row r="64" ht="19.35" customHeight="1">
      <c r="A64" s="92" t="n"/>
      <c r="B64" s="100" t="n"/>
      <c r="C64" s="94" t="inlineStr">
        <is>
          <t>Итого по расценке</t>
        </is>
      </c>
      <c r="D64" s="266" t="n"/>
      <c r="E64" s="267" t="n"/>
      <c r="F64" s="95" t="n"/>
      <c r="G64" s="103" t="n"/>
      <c r="H64" s="103" t="n"/>
      <c r="I64" s="96" t="n"/>
      <c r="J64" s="97" t="n">
        <v>94.94</v>
      </c>
      <c r="K64" s="96" t="n"/>
      <c r="L64" s="99" t="n">
        <v>2832.25</v>
      </c>
      <c r="M64" s="96" t="n"/>
      <c r="N64" s="104" t="n"/>
    </row>
    <row r="65" ht="19.35" customHeight="1">
      <c r="A65" s="92" t="n"/>
      <c r="B65" s="105" t="n"/>
      <c r="C65" s="94" t="inlineStr">
        <is>
          <t>ФОТ</t>
        </is>
      </c>
      <c r="D65" s="266" t="n"/>
      <c r="E65" s="267" t="n"/>
      <c r="F65" s="95" t="n"/>
      <c r="G65" s="103" t="n"/>
      <c r="H65" s="103" t="n"/>
      <c r="I65" s="96" t="n"/>
      <c r="J65" s="96" t="n"/>
      <c r="K65" s="96" t="n"/>
      <c r="L65" s="99" t="n">
        <v>2832.25</v>
      </c>
      <c r="M65" s="96" t="n"/>
      <c r="N65" s="99" t="n">
        <v>201826.14</v>
      </c>
    </row>
    <row r="66" ht="42" customHeight="1">
      <c r="A66" s="92" t="n"/>
      <c r="B66" s="106" t="inlineStr">
        <is>
          <t>Пр/812-001.4-1</t>
        </is>
      </c>
      <c r="C66" s="94" t="inlineStr">
        <is>
          <t>НР Земляные работы по другим видам работ (подготовительным, сопутствующим, укрепительным)</t>
        </is>
      </c>
      <c r="D66" s="266" t="n"/>
      <c r="E66" s="267" t="n"/>
      <c r="F66" s="101" t="inlineStr">
        <is>
          <t>%</t>
        </is>
      </c>
      <c r="G66" s="107" t="n">
        <v>89</v>
      </c>
      <c r="H66" s="108" t="n"/>
      <c r="I66" s="107" t="n">
        <v>89</v>
      </c>
      <c r="J66" s="96" t="n"/>
      <c r="K66" s="96" t="n"/>
      <c r="L66" s="99" t="n">
        <v>2520.7</v>
      </c>
      <c r="M66" s="96" t="n"/>
      <c r="N66" s="109" t="n">
        <v>179625.26</v>
      </c>
    </row>
    <row r="67" ht="42" customHeight="1">
      <c r="A67" s="92" t="n"/>
      <c r="B67" s="106" t="inlineStr">
        <is>
          <t>Пр/774-001.4</t>
        </is>
      </c>
      <c r="C67" s="94" t="inlineStr">
        <is>
          <t>СП Земляные работы по другим видам работ (подготовительным, сопутствующим, укрепительным)</t>
        </is>
      </c>
      <c r="D67" s="266" t="n"/>
      <c r="E67" s="267" t="n"/>
      <c r="F67" s="101" t="inlineStr">
        <is>
          <t>%</t>
        </is>
      </c>
      <c r="G67" s="107" t="n">
        <v>41</v>
      </c>
      <c r="H67" s="108" t="n"/>
      <c r="I67" s="107" t="n">
        <v>41</v>
      </c>
      <c r="J67" s="96" t="n"/>
      <c r="K67" s="96" t="n"/>
      <c r="L67" s="99" t="n">
        <v>1161.22</v>
      </c>
      <c r="M67" s="96" t="n"/>
      <c r="N67" s="99" t="n">
        <v>82748.72</v>
      </c>
    </row>
    <row r="68" ht="19.35" customHeight="1">
      <c r="A68" s="92" t="n"/>
      <c r="B68" s="105" t="n"/>
      <c r="C68" s="84" t="inlineStr">
        <is>
          <t>Всего по позиции</t>
        </is>
      </c>
      <c r="D68" s="266" t="n"/>
      <c r="E68" s="267" t="n"/>
      <c r="F68" s="96" t="n"/>
      <c r="G68" s="103" t="n"/>
      <c r="H68" s="103" t="n"/>
      <c r="I68" s="110" t="n"/>
      <c r="J68" s="110" t="n"/>
      <c r="K68" s="110" t="n"/>
      <c r="L68" s="111" t="n">
        <v>6514.17</v>
      </c>
      <c r="M68" s="110" t="n"/>
      <c r="N68" s="90" t="n"/>
    </row>
    <row r="69" ht="55.35" customHeight="1">
      <c r="A69" s="84" t="inlineStr">
        <is>
          <t>4</t>
        </is>
      </c>
      <c r="B69" s="87" t="inlineStr">
        <is>
          <t>ФЕР01-02-099-05</t>
        </is>
      </c>
      <c r="C69" s="88" t="inlineStr">
        <is>
          <t>Валка деревьев мягких пород с корня, диаметр стволов: до 32 см</t>
        </is>
      </c>
      <c r="D69" s="266" t="n"/>
      <c r="E69" s="267" t="n"/>
      <c r="F69" s="89" t="inlineStr">
        <is>
          <t>100 шт</t>
        </is>
      </c>
      <c r="G69" s="90" t="n">
        <v>9.43</v>
      </c>
      <c r="H69" s="91" t="n">
        <v>1</v>
      </c>
      <c r="I69" s="112" t="n">
        <v>9.43</v>
      </c>
      <c r="J69" s="90" t="n"/>
      <c r="K69" s="90" t="n"/>
      <c r="L69" s="90" t="n"/>
      <c r="M69" s="90" t="n"/>
      <c r="N69" s="90" t="n"/>
    </row>
    <row r="70" ht="19.35" customHeight="1">
      <c r="A70" s="92" t="n"/>
      <c r="B70" s="93" t="inlineStr">
        <is>
          <t>1</t>
        </is>
      </c>
      <c r="C70" s="94" t="inlineStr">
        <is>
          <t>ОТ</t>
        </is>
      </c>
      <c r="D70" s="266" t="n"/>
      <c r="E70" s="267" t="n"/>
      <c r="F70" s="95" t="n"/>
      <c r="G70" s="95" t="n"/>
      <c r="H70" s="95" t="n"/>
      <c r="I70" s="96" t="n"/>
      <c r="J70" s="97" t="n">
        <v>125.96</v>
      </c>
      <c r="K70" s="268" t="n">
        <v>1.2</v>
      </c>
      <c r="L70" s="99" t="n">
        <v>1425.36</v>
      </c>
      <c r="M70" s="97" t="n">
        <v>71.26000000000001</v>
      </c>
      <c r="N70" s="99" t="n">
        <v>101571.15</v>
      </c>
    </row>
    <row r="71" ht="19.35" customHeight="1">
      <c r="A71" s="92" t="n"/>
      <c r="B71" s="100" t="n"/>
      <c r="C71" s="94" t="inlineStr">
        <is>
          <t>ЗТ</t>
        </is>
      </c>
      <c r="D71" s="266" t="n"/>
      <c r="E71" s="267" t="n"/>
      <c r="F71" s="101" t="inlineStr">
        <is>
          <t>чел.-ч</t>
        </is>
      </c>
      <c r="G71" s="271" t="n">
        <v>13.4</v>
      </c>
      <c r="H71" s="268" t="n">
        <v>1.2</v>
      </c>
      <c r="I71" s="272" t="n">
        <v>151.6344</v>
      </c>
      <c r="J71" s="96" t="n"/>
      <c r="K71" s="96" t="n"/>
      <c r="L71" s="96" t="n"/>
      <c r="M71" s="96" t="n"/>
      <c r="N71" s="96" t="n"/>
    </row>
    <row r="72" ht="19.35" customHeight="1">
      <c r="A72" s="92" t="n"/>
      <c r="B72" s="100" t="n"/>
      <c r="C72" s="94" t="inlineStr">
        <is>
          <t>Итого по расценке</t>
        </is>
      </c>
      <c r="D72" s="266" t="n"/>
      <c r="E72" s="267" t="n"/>
      <c r="F72" s="95" t="n"/>
      <c r="G72" s="103" t="n"/>
      <c r="H72" s="103" t="n"/>
      <c r="I72" s="96" t="n"/>
      <c r="J72" s="97" t="n">
        <v>125.96</v>
      </c>
      <c r="K72" s="96" t="n"/>
      <c r="L72" s="99" t="n">
        <v>1425.36</v>
      </c>
      <c r="M72" s="96" t="n"/>
      <c r="N72" s="104" t="n"/>
    </row>
    <row r="73" ht="19.35" customHeight="1">
      <c r="A73" s="92" t="n"/>
      <c r="B73" s="105" t="n"/>
      <c r="C73" s="94" t="inlineStr">
        <is>
          <t>ФОТ</t>
        </is>
      </c>
      <c r="D73" s="266" t="n"/>
      <c r="E73" s="267" t="n"/>
      <c r="F73" s="95" t="n"/>
      <c r="G73" s="103" t="n"/>
      <c r="H73" s="103" t="n"/>
      <c r="I73" s="96" t="n"/>
      <c r="J73" s="96" t="n"/>
      <c r="K73" s="96" t="n"/>
      <c r="L73" s="99" t="n">
        <v>1425.36</v>
      </c>
      <c r="M73" s="96" t="n"/>
      <c r="N73" s="99" t="n">
        <v>101571.15</v>
      </c>
    </row>
    <row r="74" ht="42" customHeight="1">
      <c r="A74" s="92" t="n"/>
      <c r="B74" s="106" t="inlineStr">
        <is>
          <t>Пр/812-001.4-1</t>
        </is>
      </c>
      <c r="C74" s="94" t="inlineStr">
        <is>
          <t>НР Земляные работы по другим видам работ (подготовительным, сопутствующим, укрепительным)</t>
        </is>
      </c>
      <c r="D74" s="266" t="n"/>
      <c r="E74" s="267" t="n"/>
      <c r="F74" s="101" t="inlineStr">
        <is>
          <t>%</t>
        </is>
      </c>
      <c r="G74" s="107" t="n">
        <v>89</v>
      </c>
      <c r="H74" s="108" t="n"/>
      <c r="I74" s="107" t="n">
        <v>89</v>
      </c>
      <c r="J74" s="96" t="n"/>
      <c r="K74" s="96" t="n"/>
      <c r="L74" s="99" t="n">
        <v>1268.57</v>
      </c>
      <c r="M74" s="96" t="n"/>
      <c r="N74" s="109" t="n">
        <v>90398.32000000001</v>
      </c>
    </row>
    <row r="75" ht="42" customHeight="1">
      <c r="A75" s="92" t="n"/>
      <c r="B75" s="106" t="inlineStr">
        <is>
          <t>Пр/774-001.4</t>
        </is>
      </c>
      <c r="C75" s="94" t="inlineStr">
        <is>
          <t>СП Земляные работы по другим видам работ (подготовительным, сопутствующим, укрепительным)</t>
        </is>
      </c>
      <c r="D75" s="266" t="n"/>
      <c r="E75" s="267" t="n"/>
      <c r="F75" s="101" t="inlineStr">
        <is>
          <t>%</t>
        </is>
      </c>
      <c r="G75" s="107" t="n">
        <v>41</v>
      </c>
      <c r="H75" s="108" t="n"/>
      <c r="I75" s="107" t="n">
        <v>41</v>
      </c>
      <c r="J75" s="96" t="n"/>
      <c r="K75" s="96" t="n"/>
      <c r="L75" s="97" t="n">
        <v>584.4</v>
      </c>
      <c r="M75" s="96" t="n"/>
      <c r="N75" s="99" t="n">
        <v>41644.17</v>
      </c>
    </row>
    <row r="76" ht="19.35" customHeight="1">
      <c r="A76" s="92" t="n"/>
      <c r="B76" s="105" t="n"/>
      <c r="C76" s="84" t="inlineStr">
        <is>
          <t>Всего по позиции</t>
        </is>
      </c>
      <c r="D76" s="266" t="n"/>
      <c r="E76" s="267" t="n"/>
      <c r="F76" s="96" t="n"/>
      <c r="G76" s="103" t="n"/>
      <c r="H76" s="103" t="n"/>
      <c r="I76" s="110" t="n"/>
      <c r="J76" s="110" t="n"/>
      <c r="K76" s="110" t="n"/>
      <c r="L76" s="111" t="n">
        <v>3278.33</v>
      </c>
      <c r="M76" s="110" t="n"/>
      <c r="N76" s="90" t="n"/>
    </row>
    <row r="77" ht="55.35" customHeight="1">
      <c r="A77" s="84" t="inlineStr">
        <is>
          <t>5</t>
        </is>
      </c>
      <c r="B77" s="87" t="inlineStr">
        <is>
          <t>ФЕР01-02-099-07</t>
        </is>
      </c>
      <c r="C77" s="88" t="inlineStr">
        <is>
          <t>Валка деревьев твердых пород и лиственницы с корня, диаметр стволов: до 16 см</t>
        </is>
      </c>
      <c r="D77" s="266" t="n"/>
      <c r="E77" s="267" t="n"/>
      <c r="F77" s="89" t="inlineStr">
        <is>
          <t>100 шт</t>
        </is>
      </c>
      <c r="G77" s="90" t="n">
        <v>26.82</v>
      </c>
      <c r="H77" s="91" t="n">
        <v>1</v>
      </c>
      <c r="I77" s="112" t="n">
        <v>26.82</v>
      </c>
      <c r="J77" s="90" t="n"/>
      <c r="K77" s="90" t="n"/>
      <c r="L77" s="90" t="n"/>
      <c r="M77" s="90" t="n"/>
      <c r="N77" s="90" t="n"/>
    </row>
    <row r="78" ht="19.35" customHeight="1">
      <c r="A78" s="92" t="n"/>
      <c r="B78" s="93" t="inlineStr">
        <is>
          <t>1</t>
        </is>
      </c>
      <c r="C78" s="94" t="inlineStr">
        <is>
          <t>ОТ</t>
        </is>
      </c>
      <c r="D78" s="266" t="n"/>
      <c r="E78" s="267" t="n"/>
      <c r="F78" s="95" t="n"/>
      <c r="G78" s="95" t="n"/>
      <c r="H78" s="95" t="n"/>
      <c r="I78" s="96" t="n"/>
      <c r="J78" s="97" t="n">
        <v>59.22</v>
      </c>
      <c r="K78" s="268" t="n">
        <v>1.2</v>
      </c>
      <c r="L78" s="99" t="n">
        <v>1905.94</v>
      </c>
      <c r="M78" s="97" t="n">
        <v>71.26000000000001</v>
      </c>
      <c r="N78" s="99" t="n">
        <v>135817.28</v>
      </c>
    </row>
    <row r="79" ht="19.35" customHeight="1">
      <c r="A79" s="92" t="n"/>
      <c r="B79" s="100" t="n"/>
      <c r="C79" s="94" t="inlineStr">
        <is>
          <t>ЗТ</t>
        </is>
      </c>
      <c r="D79" s="266" t="n"/>
      <c r="E79" s="267" t="n"/>
      <c r="F79" s="101" t="inlineStr">
        <is>
          <t>чел.-ч</t>
        </is>
      </c>
      <c r="G79" s="271" t="n">
        <v>6.3</v>
      </c>
      <c r="H79" s="268" t="n">
        <v>1.2</v>
      </c>
      <c r="I79" s="272" t="n">
        <v>202.7592</v>
      </c>
      <c r="J79" s="96" t="n"/>
      <c r="K79" s="96" t="n"/>
      <c r="L79" s="96" t="n"/>
      <c r="M79" s="96" t="n"/>
      <c r="N79" s="96" t="n"/>
    </row>
    <row r="80" ht="19.35" customHeight="1">
      <c r="A80" s="92" t="n"/>
      <c r="B80" s="100" t="n"/>
      <c r="C80" s="94" t="inlineStr">
        <is>
          <t>Итого по расценке</t>
        </is>
      </c>
      <c r="D80" s="266" t="n"/>
      <c r="E80" s="267" t="n"/>
      <c r="F80" s="95" t="n"/>
      <c r="G80" s="103" t="n"/>
      <c r="H80" s="103" t="n"/>
      <c r="I80" s="96" t="n"/>
      <c r="J80" s="97" t="n">
        <v>59.22</v>
      </c>
      <c r="K80" s="96" t="n"/>
      <c r="L80" s="99" t="n">
        <v>1905.94</v>
      </c>
      <c r="M80" s="96" t="n"/>
      <c r="N80" s="104" t="n"/>
    </row>
    <row r="81" ht="19.35" customHeight="1">
      <c r="A81" s="92" t="n"/>
      <c r="B81" s="105" t="n"/>
      <c r="C81" s="94" t="inlineStr">
        <is>
          <t>ФОТ</t>
        </is>
      </c>
      <c r="D81" s="266" t="n"/>
      <c r="E81" s="267" t="n"/>
      <c r="F81" s="95" t="n"/>
      <c r="G81" s="103" t="n"/>
      <c r="H81" s="103" t="n"/>
      <c r="I81" s="96" t="n"/>
      <c r="J81" s="96" t="n"/>
      <c r="K81" s="96" t="n"/>
      <c r="L81" s="99" t="n">
        <v>1905.94</v>
      </c>
      <c r="M81" s="96" t="n"/>
      <c r="N81" s="99" t="n">
        <v>135817.28</v>
      </c>
    </row>
    <row r="82" ht="42" customHeight="1">
      <c r="A82" s="92" t="n"/>
      <c r="B82" s="106" t="inlineStr">
        <is>
          <t>Пр/812-001.4-1</t>
        </is>
      </c>
      <c r="C82" s="94" t="inlineStr">
        <is>
          <t>НР Земляные работы по другим видам работ (подготовительным, сопутствующим, укрепительным)</t>
        </is>
      </c>
      <c r="D82" s="266" t="n"/>
      <c r="E82" s="267" t="n"/>
      <c r="F82" s="101" t="inlineStr">
        <is>
          <t>%</t>
        </is>
      </c>
      <c r="G82" s="107" t="n">
        <v>89</v>
      </c>
      <c r="H82" s="108" t="n"/>
      <c r="I82" s="107" t="n">
        <v>89</v>
      </c>
      <c r="J82" s="96" t="n"/>
      <c r="K82" s="96" t="n"/>
      <c r="L82" s="99" t="n">
        <v>1696.29</v>
      </c>
      <c r="M82" s="96" t="n"/>
      <c r="N82" s="109" t="n">
        <v>120877.38</v>
      </c>
    </row>
    <row r="83" ht="42" customHeight="1">
      <c r="A83" s="92" t="n"/>
      <c r="B83" s="106" t="inlineStr">
        <is>
          <t>Пр/774-001.4</t>
        </is>
      </c>
      <c r="C83" s="94" t="inlineStr">
        <is>
          <t>СП Земляные работы по другим видам работ (подготовительным, сопутствующим, укрепительным)</t>
        </is>
      </c>
      <c r="D83" s="266" t="n"/>
      <c r="E83" s="267" t="n"/>
      <c r="F83" s="101" t="inlineStr">
        <is>
          <t>%</t>
        </is>
      </c>
      <c r="G83" s="107" t="n">
        <v>41</v>
      </c>
      <c r="H83" s="108" t="n"/>
      <c r="I83" s="107" t="n">
        <v>41</v>
      </c>
      <c r="J83" s="96" t="n"/>
      <c r="K83" s="96" t="n"/>
      <c r="L83" s="97" t="n">
        <v>781.4400000000001</v>
      </c>
      <c r="M83" s="96" t="n"/>
      <c r="N83" s="99" t="n">
        <v>55685.08</v>
      </c>
    </row>
    <row r="84" ht="19.35" customHeight="1">
      <c r="A84" s="92" t="n"/>
      <c r="B84" s="105" t="n"/>
      <c r="C84" s="84" t="inlineStr">
        <is>
          <t>Всего по позиции</t>
        </is>
      </c>
      <c r="D84" s="266" t="n"/>
      <c r="E84" s="267" t="n"/>
      <c r="F84" s="96" t="n"/>
      <c r="G84" s="103" t="n"/>
      <c r="H84" s="103" t="n"/>
      <c r="I84" s="110" t="n"/>
      <c r="J84" s="110" t="n"/>
      <c r="K84" s="110" t="n"/>
      <c r="L84" s="111" t="n">
        <v>4383.67</v>
      </c>
      <c r="M84" s="110" t="n"/>
      <c r="N84" s="90" t="n"/>
    </row>
    <row r="85" ht="55.35" customHeight="1">
      <c r="A85" s="84" t="inlineStr">
        <is>
          <t>6</t>
        </is>
      </c>
      <c r="B85" s="87" t="inlineStr">
        <is>
          <t>ФЕР01-02-099-10</t>
        </is>
      </c>
      <c r="C85" s="88" t="inlineStr">
        <is>
          <t>Валка деревьев твердых пород и лиственницы с корня, диаметр стволов: до 28 см</t>
        </is>
      </c>
      <c r="D85" s="266" t="n"/>
      <c r="E85" s="267" t="n"/>
      <c r="F85" s="89" t="inlineStr">
        <is>
          <t>100 шт</t>
        </is>
      </c>
      <c r="G85" s="90" t="n">
        <v>12.48</v>
      </c>
      <c r="H85" s="91" t="n">
        <v>1</v>
      </c>
      <c r="I85" s="112" t="n">
        <v>12.48</v>
      </c>
      <c r="J85" s="90" t="n"/>
      <c r="K85" s="90" t="n"/>
      <c r="L85" s="90" t="n"/>
      <c r="M85" s="90" t="n"/>
      <c r="N85" s="90" t="n"/>
    </row>
    <row r="86" ht="19.35" customHeight="1">
      <c r="A86" s="92" t="n"/>
      <c r="B86" s="93" t="inlineStr">
        <is>
          <t>1</t>
        </is>
      </c>
      <c r="C86" s="94" t="inlineStr">
        <is>
          <t>ОТ</t>
        </is>
      </c>
      <c r="D86" s="266" t="n"/>
      <c r="E86" s="267" t="n"/>
      <c r="F86" s="95" t="n"/>
      <c r="G86" s="95" t="n"/>
      <c r="H86" s="95" t="n"/>
      <c r="I86" s="96" t="n"/>
      <c r="J86" s="97" t="n">
        <v>115.62</v>
      </c>
      <c r="K86" s="268" t="n">
        <v>1.2</v>
      </c>
      <c r="L86" s="99" t="n">
        <v>1731.53</v>
      </c>
      <c r="M86" s="97" t="n">
        <v>71.26000000000001</v>
      </c>
      <c r="N86" s="99" t="n">
        <v>123388.83</v>
      </c>
    </row>
    <row r="87" ht="19.35" customHeight="1">
      <c r="A87" s="92" t="n"/>
      <c r="B87" s="100" t="n"/>
      <c r="C87" s="94" t="inlineStr">
        <is>
          <t>ЗТ</t>
        </is>
      </c>
      <c r="D87" s="266" t="n"/>
      <c r="E87" s="267" t="n"/>
      <c r="F87" s="101" t="inlineStr">
        <is>
          <t>чел.-ч</t>
        </is>
      </c>
      <c r="G87" s="271" t="n">
        <v>12.3</v>
      </c>
      <c r="H87" s="268" t="n">
        <v>1.2</v>
      </c>
      <c r="I87" s="272" t="n">
        <v>184.2048</v>
      </c>
      <c r="J87" s="96" t="n"/>
      <c r="K87" s="96" t="n"/>
      <c r="L87" s="96" t="n"/>
      <c r="M87" s="96" t="n"/>
      <c r="N87" s="96" t="n"/>
    </row>
    <row r="88" ht="19.35" customHeight="1">
      <c r="A88" s="92" t="n"/>
      <c r="B88" s="100" t="n"/>
      <c r="C88" s="94" t="inlineStr">
        <is>
          <t>Итого по расценке</t>
        </is>
      </c>
      <c r="D88" s="266" t="n"/>
      <c r="E88" s="267" t="n"/>
      <c r="F88" s="95" t="n"/>
      <c r="G88" s="103" t="n"/>
      <c r="H88" s="103" t="n"/>
      <c r="I88" s="96" t="n"/>
      <c r="J88" s="97" t="n">
        <v>115.62</v>
      </c>
      <c r="K88" s="96" t="n"/>
      <c r="L88" s="99" t="n">
        <v>1731.53</v>
      </c>
      <c r="M88" s="96" t="n"/>
      <c r="N88" s="104" t="n"/>
    </row>
    <row r="89" ht="19.35" customHeight="1">
      <c r="A89" s="92" t="n"/>
      <c r="B89" s="105" t="n"/>
      <c r="C89" s="94" t="inlineStr">
        <is>
          <t>ФОТ</t>
        </is>
      </c>
      <c r="D89" s="266" t="n"/>
      <c r="E89" s="267" t="n"/>
      <c r="F89" s="95" t="n"/>
      <c r="G89" s="103" t="n"/>
      <c r="H89" s="103" t="n"/>
      <c r="I89" s="96" t="n"/>
      <c r="J89" s="96" t="n"/>
      <c r="K89" s="96" t="n"/>
      <c r="L89" s="99" t="n">
        <v>1731.53</v>
      </c>
      <c r="M89" s="96" t="n"/>
      <c r="N89" s="99" t="n">
        <v>123388.83</v>
      </c>
    </row>
    <row r="90" ht="42" customHeight="1">
      <c r="A90" s="92" t="n"/>
      <c r="B90" s="106" t="inlineStr">
        <is>
          <t>Пр/812-001.4-1</t>
        </is>
      </c>
      <c r="C90" s="94" t="inlineStr">
        <is>
          <t>НР Земляные работы по другим видам работ (подготовительным, сопутствующим, укрепительным)</t>
        </is>
      </c>
      <c r="D90" s="266" t="n"/>
      <c r="E90" s="267" t="n"/>
      <c r="F90" s="101" t="inlineStr">
        <is>
          <t>%</t>
        </is>
      </c>
      <c r="G90" s="107" t="n">
        <v>89</v>
      </c>
      <c r="H90" s="108" t="n"/>
      <c r="I90" s="107" t="n">
        <v>89</v>
      </c>
      <c r="J90" s="96" t="n"/>
      <c r="K90" s="96" t="n"/>
      <c r="L90" s="99" t="n">
        <v>1541.06</v>
      </c>
      <c r="M90" s="96" t="n"/>
      <c r="N90" s="109" t="n">
        <v>109816.06</v>
      </c>
    </row>
    <row r="91" ht="42" customHeight="1">
      <c r="A91" s="92" t="n"/>
      <c r="B91" s="106" t="inlineStr">
        <is>
          <t>Пр/774-001.4</t>
        </is>
      </c>
      <c r="C91" s="94" t="inlineStr">
        <is>
          <t>СП Земляные работы по другим видам работ (подготовительным, сопутствующим, укрепительным)</t>
        </is>
      </c>
      <c r="D91" s="266" t="n"/>
      <c r="E91" s="267" t="n"/>
      <c r="F91" s="101" t="inlineStr">
        <is>
          <t>%</t>
        </is>
      </c>
      <c r="G91" s="107" t="n">
        <v>41</v>
      </c>
      <c r="H91" s="108" t="n"/>
      <c r="I91" s="107" t="n">
        <v>41</v>
      </c>
      <c r="J91" s="96" t="n"/>
      <c r="K91" s="96" t="n"/>
      <c r="L91" s="97" t="n">
        <v>709.9299999999999</v>
      </c>
      <c r="M91" s="96" t="n"/>
      <c r="N91" s="99" t="n">
        <v>50589.42</v>
      </c>
    </row>
    <row r="92" ht="19.35" customHeight="1">
      <c r="A92" s="92" t="n"/>
      <c r="B92" s="105" t="n"/>
      <c r="C92" s="84" t="inlineStr">
        <is>
          <t>Всего по позиции</t>
        </is>
      </c>
      <c r="D92" s="266" t="n"/>
      <c r="E92" s="267" t="n"/>
      <c r="F92" s="96" t="n"/>
      <c r="G92" s="103" t="n"/>
      <c r="H92" s="103" t="n"/>
      <c r="I92" s="110" t="n"/>
      <c r="J92" s="110" t="n"/>
      <c r="K92" s="110" t="n"/>
      <c r="L92" s="111" t="n">
        <v>3982.52</v>
      </c>
      <c r="M92" s="110" t="n"/>
      <c r="N92" s="90" t="n"/>
    </row>
    <row r="93" ht="55.35" customHeight="1">
      <c r="A93" s="84" t="inlineStr">
        <is>
          <t>7</t>
        </is>
      </c>
      <c r="B93" s="87" t="inlineStr">
        <is>
          <t>ФЕР01-02-099-11</t>
        </is>
      </c>
      <c r="C93" s="88" t="inlineStr">
        <is>
          <t>Валка деревьев твердых пород и лиственницы с корня, диаметр стволов: до 32 см</t>
        </is>
      </c>
      <c r="D93" s="266" t="n"/>
      <c r="E93" s="267" t="n"/>
      <c r="F93" s="89" t="inlineStr">
        <is>
          <t>100 шт</t>
        </is>
      </c>
      <c r="G93" s="90" t="n">
        <v>4.29</v>
      </c>
      <c r="H93" s="91" t="n">
        <v>1</v>
      </c>
      <c r="I93" s="112" t="n">
        <v>4.29</v>
      </c>
      <c r="J93" s="90" t="n"/>
      <c r="K93" s="90" t="n"/>
      <c r="L93" s="90" t="n"/>
      <c r="M93" s="90" t="n"/>
      <c r="N93" s="90" t="n"/>
    </row>
    <row r="94" ht="19.35" customHeight="1">
      <c r="A94" s="92" t="n"/>
      <c r="B94" s="93" t="inlineStr">
        <is>
          <t>1</t>
        </is>
      </c>
      <c r="C94" s="94" t="inlineStr">
        <is>
          <t>ОТ</t>
        </is>
      </c>
      <c r="D94" s="266" t="n"/>
      <c r="E94" s="267" t="n"/>
      <c r="F94" s="95" t="n"/>
      <c r="G94" s="95" t="n"/>
      <c r="H94" s="95" t="n"/>
      <c r="I94" s="96" t="n"/>
      <c r="J94" s="97" t="n">
        <v>154.16</v>
      </c>
      <c r="K94" s="268" t="n">
        <v>1.2</v>
      </c>
      <c r="L94" s="97" t="n">
        <v>793.62</v>
      </c>
      <c r="M94" s="97" t="n">
        <v>71.26000000000001</v>
      </c>
      <c r="N94" s="99" t="n">
        <v>56553.36</v>
      </c>
    </row>
    <row r="95" ht="19.35" customHeight="1">
      <c r="A95" s="92" t="n"/>
      <c r="B95" s="100" t="n"/>
      <c r="C95" s="94" t="inlineStr">
        <is>
          <t>ЗТ</t>
        </is>
      </c>
      <c r="D95" s="266" t="n"/>
      <c r="E95" s="267" t="n"/>
      <c r="F95" s="101" t="inlineStr">
        <is>
          <t>чел.-ч</t>
        </is>
      </c>
      <c r="G95" s="271" t="n">
        <v>16.4</v>
      </c>
      <c r="H95" s="268" t="n">
        <v>1.2</v>
      </c>
      <c r="I95" s="272" t="n">
        <v>84.4272</v>
      </c>
      <c r="J95" s="96" t="n"/>
      <c r="K95" s="96" t="n"/>
      <c r="L95" s="96" t="n"/>
      <c r="M95" s="96" t="n"/>
      <c r="N95" s="96" t="n"/>
    </row>
    <row r="96" ht="19.35" customHeight="1">
      <c r="A96" s="92" t="n"/>
      <c r="B96" s="100" t="n"/>
      <c r="C96" s="94" t="inlineStr">
        <is>
          <t>Итого по расценке</t>
        </is>
      </c>
      <c r="D96" s="266" t="n"/>
      <c r="E96" s="267" t="n"/>
      <c r="F96" s="95" t="n"/>
      <c r="G96" s="103" t="n"/>
      <c r="H96" s="103" t="n"/>
      <c r="I96" s="96" t="n"/>
      <c r="J96" s="97" t="n">
        <v>154.16</v>
      </c>
      <c r="K96" s="96" t="n"/>
      <c r="L96" s="97" t="n">
        <v>793.62</v>
      </c>
      <c r="M96" s="96" t="n"/>
      <c r="N96" s="104" t="n"/>
    </row>
    <row r="97" ht="19.35" customHeight="1">
      <c r="A97" s="92" t="n"/>
      <c r="B97" s="105" t="n"/>
      <c r="C97" s="94" t="inlineStr">
        <is>
          <t>ФОТ</t>
        </is>
      </c>
      <c r="D97" s="266" t="n"/>
      <c r="E97" s="267" t="n"/>
      <c r="F97" s="95" t="n"/>
      <c r="G97" s="103" t="n"/>
      <c r="H97" s="103" t="n"/>
      <c r="I97" s="96" t="n"/>
      <c r="J97" s="96" t="n"/>
      <c r="K97" s="96" t="n"/>
      <c r="L97" s="97" t="n">
        <v>793.62</v>
      </c>
      <c r="M97" s="96" t="n"/>
      <c r="N97" s="99" t="n">
        <v>56553.36</v>
      </c>
    </row>
    <row r="98" ht="42" customHeight="1">
      <c r="A98" s="92" t="n"/>
      <c r="B98" s="106" t="inlineStr">
        <is>
          <t>Пр/812-001.4-1</t>
        </is>
      </c>
      <c r="C98" s="94" t="inlineStr">
        <is>
          <t>НР Земляные работы по другим видам работ (подготовительным, сопутствующим, укрепительным)</t>
        </is>
      </c>
      <c r="D98" s="266" t="n"/>
      <c r="E98" s="267" t="n"/>
      <c r="F98" s="101" t="inlineStr">
        <is>
          <t>%</t>
        </is>
      </c>
      <c r="G98" s="107" t="n">
        <v>89</v>
      </c>
      <c r="H98" s="108" t="n"/>
      <c r="I98" s="107" t="n">
        <v>89</v>
      </c>
      <c r="J98" s="96" t="n"/>
      <c r="K98" s="96" t="n"/>
      <c r="L98" s="97" t="n">
        <v>706.3200000000001</v>
      </c>
      <c r="M98" s="96" t="n"/>
      <c r="N98" s="109" t="n">
        <v>50332.49</v>
      </c>
    </row>
    <row r="99" ht="42" customHeight="1">
      <c r="A99" s="92" t="n"/>
      <c r="B99" s="106" t="inlineStr">
        <is>
          <t>Пр/774-001.4</t>
        </is>
      </c>
      <c r="C99" s="94" t="inlineStr">
        <is>
          <t>СП Земляные работы по другим видам работ (подготовительным, сопутствующим, укрепительным)</t>
        </is>
      </c>
      <c r="D99" s="266" t="n"/>
      <c r="E99" s="267" t="n"/>
      <c r="F99" s="101" t="inlineStr">
        <is>
          <t>%</t>
        </is>
      </c>
      <c r="G99" s="107" t="n">
        <v>41</v>
      </c>
      <c r="H99" s="108" t="n"/>
      <c r="I99" s="107" t="n">
        <v>41</v>
      </c>
      <c r="J99" s="96" t="n"/>
      <c r="K99" s="96" t="n"/>
      <c r="L99" s="97" t="n">
        <v>325.38</v>
      </c>
      <c r="M99" s="96" t="n"/>
      <c r="N99" s="99" t="n">
        <v>23186.88</v>
      </c>
    </row>
    <row r="100" ht="19.35" customHeight="1">
      <c r="A100" s="92" t="n"/>
      <c r="B100" s="105" t="n"/>
      <c r="C100" s="84" t="inlineStr">
        <is>
          <t>Всего по позиции</t>
        </is>
      </c>
      <c r="D100" s="266" t="n"/>
      <c r="E100" s="267" t="n"/>
      <c r="F100" s="96" t="n"/>
      <c r="G100" s="103" t="n"/>
      <c r="H100" s="103" t="n"/>
      <c r="I100" s="110" t="n"/>
      <c r="J100" s="110" t="n"/>
      <c r="K100" s="110" t="n"/>
      <c r="L100" s="111" t="n">
        <v>1825.32</v>
      </c>
      <c r="M100" s="110" t="n"/>
      <c r="N100" s="90" t="n"/>
    </row>
    <row r="101" ht="68.65000000000001" customHeight="1">
      <c r="A101" s="84" t="inlineStr">
        <is>
          <t>8</t>
        </is>
      </c>
      <c r="B101" s="87" t="inlineStr">
        <is>
          <t>ФЕР01-02-100-01</t>
        </is>
      </c>
      <c r="C101" s="88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6" t="n"/>
      <c r="E101" s="267" t="n"/>
      <c r="F101" s="89" t="inlineStr">
        <is>
          <t>100 шт</t>
        </is>
      </c>
      <c r="G101" s="90" t="n">
        <v>81.27</v>
      </c>
      <c r="H101" s="91" t="n">
        <v>1</v>
      </c>
      <c r="I101" s="112" t="n">
        <v>81.27</v>
      </c>
      <c r="J101" s="90" t="n"/>
      <c r="K101" s="90" t="n"/>
      <c r="L101" s="90" t="n"/>
      <c r="M101" s="90" t="n"/>
      <c r="N101" s="90" t="n"/>
    </row>
    <row r="102" ht="19.35" customHeight="1">
      <c r="A102" s="92" t="n"/>
      <c r="B102" s="93" t="inlineStr">
        <is>
          <t>1</t>
        </is>
      </c>
      <c r="C102" s="94" t="inlineStr">
        <is>
          <t>ОТ</t>
        </is>
      </c>
      <c r="D102" s="266" t="n"/>
      <c r="E102" s="267" t="n"/>
      <c r="F102" s="95" t="n"/>
      <c r="G102" s="95" t="n"/>
      <c r="H102" s="95" t="n"/>
      <c r="I102" s="96" t="n"/>
      <c r="J102" s="97" t="n">
        <v>115.44</v>
      </c>
      <c r="K102" s="268" t="n">
        <v>1.2</v>
      </c>
      <c r="L102" s="99" t="n">
        <v>11258.17</v>
      </c>
      <c r="M102" s="97" t="n">
        <v>71.26000000000001</v>
      </c>
      <c r="N102" s="99" t="n">
        <v>802257.1899999999</v>
      </c>
    </row>
    <row r="103" ht="19.35" customHeight="1">
      <c r="A103" s="92" t="n"/>
      <c r="B103" s="93" t="inlineStr">
        <is>
          <t>2</t>
        </is>
      </c>
      <c r="C103" s="94" t="inlineStr">
        <is>
          <t>ЭМ</t>
        </is>
      </c>
      <c r="D103" s="266" t="n"/>
      <c r="E103" s="267" t="n"/>
      <c r="F103" s="95" t="n"/>
      <c r="G103" s="95" t="n"/>
      <c r="H103" s="95" t="n"/>
      <c r="I103" s="96" t="n"/>
      <c r="J103" s="97" t="n">
        <v>655.4299999999999</v>
      </c>
      <c r="K103" s="268" t="n">
        <v>1.2</v>
      </c>
      <c r="L103" s="99" t="n">
        <v>63920.16</v>
      </c>
      <c r="M103" s="96" t="n"/>
      <c r="N103" s="96" t="n"/>
    </row>
    <row r="104" ht="19.35" customHeight="1">
      <c r="A104" s="92" t="n"/>
      <c r="B104" s="93" t="inlineStr">
        <is>
          <t>3</t>
        </is>
      </c>
      <c r="C104" s="94" t="inlineStr">
        <is>
          <t>в т.ч. ОТм</t>
        </is>
      </c>
      <c r="D104" s="266" t="n"/>
      <c r="E104" s="267" t="n"/>
      <c r="F104" s="95" t="n"/>
      <c r="G104" s="95" t="n"/>
      <c r="H104" s="95" t="n"/>
      <c r="I104" s="96" t="n"/>
      <c r="J104" s="97" t="n">
        <v>114.62</v>
      </c>
      <c r="K104" s="268" t="n">
        <v>1.2</v>
      </c>
      <c r="L104" s="99" t="n">
        <v>11178.2</v>
      </c>
      <c r="M104" s="97" t="n">
        <v>71.26000000000001</v>
      </c>
      <c r="N104" s="99" t="n">
        <v>796558.53</v>
      </c>
    </row>
    <row r="105" ht="19.35" customHeight="1">
      <c r="A105" s="92" t="n"/>
      <c r="B105" s="100" t="n"/>
      <c r="C105" s="94" t="inlineStr">
        <is>
          <t>ЗТ</t>
        </is>
      </c>
      <c r="D105" s="266" t="n"/>
      <c r="E105" s="267" t="n"/>
      <c r="F105" s="101" t="inlineStr">
        <is>
          <t>чел.-ч</t>
        </is>
      </c>
      <c r="G105" s="271" t="n">
        <v>14.8</v>
      </c>
      <c r="H105" s="268" t="n">
        <v>1.2</v>
      </c>
      <c r="I105" s="274" t="n">
        <v>1443.3552</v>
      </c>
      <c r="J105" s="96" t="n"/>
      <c r="K105" s="96" t="n"/>
      <c r="L105" s="96" t="n"/>
      <c r="M105" s="96" t="n"/>
      <c r="N105" s="96" t="n"/>
    </row>
    <row r="106" ht="19.35" customHeight="1">
      <c r="A106" s="92" t="n"/>
      <c r="B106" s="100" t="n"/>
      <c r="C106" s="94" t="inlineStr">
        <is>
          <t>ЗТм</t>
        </is>
      </c>
      <c r="D106" s="266" t="n"/>
      <c r="E106" s="267" t="n"/>
      <c r="F106" s="101" t="inlineStr">
        <is>
          <t>чел.-ч</t>
        </is>
      </c>
      <c r="G106" s="97" t="n">
        <v>8.49</v>
      </c>
      <c r="H106" s="268" t="n">
        <v>1.2</v>
      </c>
      <c r="I106" s="270" t="n">
        <v>827.97876</v>
      </c>
      <c r="J106" s="96" t="n"/>
      <c r="K106" s="96" t="n"/>
      <c r="L106" s="96" t="n"/>
      <c r="M106" s="96" t="n"/>
      <c r="N106" s="96" t="n"/>
    </row>
    <row r="107" ht="19.35" customHeight="1">
      <c r="A107" s="92" t="n"/>
      <c r="B107" s="100" t="n"/>
      <c r="C107" s="94" t="inlineStr">
        <is>
          <t>Итого по расценке</t>
        </is>
      </c>
      <c r="D107" s="266" t="n"/>
      <c r="E107" s="267" t="n"/>
      <c r="F107" s="95" t="n"/>
      <c r="G107" s="103" t="n"/>
      <c r="H107" s="103" t="n"/>
      <c r="I107" s="96" t="n"/>
      <c r="J107" s="97" t="n">
        <v>770.87</v>
      </c>
      <c r="K107" s="96" t="n"/>
      <c r="L107" s="99" t="n">
        <v>75178.33</v>
      </c>
      <c r="M107" s="96" t="n"/>
      <c r="N107" s="104" t="n"/>
    </row>
    <row r="108" ht="19.35" customHeight="1">
      <c r="A108" s="92" t="n"/>
      <c r="B108" s="105" t="n"/>
      <c r="C108" s="94" t="inlineStr">
        <is>
          <t>ФОТ</t>
        </is>
      </c>
      <c r="D108" s="266" t="n"/>
      <c r="E108" s="267" t="n"/>
      <c r="F108" s="95" t="n"/>
      <c r="G108" s="103" t="n"/>
      <c r="H108" s="103" t="n"/>
      <c r="I108" s="96" t="n"/>
      <c r="J108" s="96" t="n"/>
      <c r="K108" s="96" t="n"/>
      <c r="L108" s="99" t="n">
        <v>22436.37</v>
      </c>
      <c r="M108" s="96" t="n"/>
      <c r="N108" s="99" t="n">
        <v>1598815.72</v>
      </c>
    </row>
    <row r="109" ht="42" customHeight="1">
      <c r="A109" s="92" t="n"/>
      <c r="B109" s="106" t="inlineStr">
        <is>
          <t>Пр/812-001.4-1</t>
        </is>
      </c>
      <c r="C109" s="94" t="inlineStr">
        <is>
          <t>НР Земляные работы по другим видам работ (подготовительным, сопутствующим, укрепительным)</t>
        </is>
      </c>
      <c r="D109" s="266" t="n"/>
      <c r="E109" s="267" t="n"/>
      <c r="F109" s="101" t="inlineStr">
        <is>
          <t>%</t>
        </is>
      </c>
      <c r="G109" s="107" t="n">
        <v>89</v>
      </c>
      <c r="H109" s="108" t="n"/>
      <c r="I109" s="107" t="n">
        <v>89</v>
      </c>
      <c r="J109" s="96" t="n"/>
      <c r="K109" s="96" t="n"/>
      <c r="L109" s="99" t="n">
        <v>19968.37</v>
      </c>
      <c r="M109" s="96" t="n"/>
      <c r="N109" s="109" t="n">
        <v>1422945.99</v>
      </c>
    </row>
    <row r="110" ht="42" customHeight="1">
      <c r="A110" s="92" t="n"/>
      <c r="B110" s="106" t="inlineStr">
        <is>
          <t>Пр/774-001.4</t>
        </is>
      </c>
      <c r="C110" s="94" t="inlineStr">
        <is>
          <t>СП Земляные работы по другим видам работ (подготовительным, сопутствующим, укрепительным)</t>
        </is>
      </c>
      <c r="D110" s="266" t="n"/>
      <c r="E110" s="267" t="n"/>
      <c r="F110" s="101" t="inlineStr">
        <is>
          <t>%</t>
        </is>
      </c>
      <c r="G110" s="107" t="n">
        <v>41</v>
      </c>
      <c r="H110" s="108" t="n"/>
      <c r="I110" s="107" t="n">
        <v>41</v>
      </c>
      <c r="J110" s="96" t="n"/>
      <c r="K110" s="96" t="n"/>
      <c r="L110" s="99" t="n">
        <v>9198.91</v>
      </c>
      <c r="M110" s="96" t="n"/>
      <c r="N110" s="99" t="n">
        <v>655514.45</v>
      </c>
    </row>
    <row r="111" ht="19.35" customHeight="1">
      <c r="A111" s="92" t="n"/>
      <c r="B111" s="105" t="n"/>
      <c r="C111" s="84" t="inlineStr">
        <is>
          <t>Всего по позиции</t>
        </is>
      </c>
      <c r="D111" s="266" t="n"/>
      <c r="E111" s="267" t="n"/>
      <c r="F111" s="96" t="n"/>
      <c r="G111" s="103" t="n"/>
      <c r="H111" s="103" t="n"/>
      <c r="I111" s="110" t="n"/>
      <c r="J111" s="110" t="n"/>
      <c r="K111" s="110" t="n"/>
      <c r="L111" s="111" t="n">
        <v>104345.61</v>
      </c>
      <c r="M111" s="110" t="n"/>
      <c r="N111" s="90" t="n"/>
    </row>
    <row r="112" ht="55.35" customHeight="1">
      <c r="A112" s="84" t="inlineStr">
        <is>
          <t>9</t>
        </is>
      </c>
      <c r="B112" s="87" t="inlineStr">
        <is>
          <t>ФЕР01-02-100-07</t>
        </is>
      </c>
      <c r="C112" s="88" t="inlineStr">
        <is>
          <t>При трелевке на каждые последующие 100 м добавлять: к расценке 01-02-100-01</t>
        </is>
      </c>
      <c r="D112" s="266" t="n"/>
      <c r="E112" s="267" t="n"/>
      <c r="F112" s="89" t="inlineStr">
        <is>
          <t>100 шт</t>
        </is>
      </c>
      <c r="G112" s="90" t="n">
        <v>81.27</v>
      </c>
      <c r="H112" s="91" t="n">
        <v>1</v>
      </c>
      <c r="I112" s="112" t="n">
        <v>81.27</v>
      </c>
      <c r="J112" s="90" t="n"/>
      <c r="K112" s="90" t="n"/>
      <c r="L112" s="90" t="n"/>
      <c r="M112" s="90" t="n"/>
      <c r="N112" s="90" t="n"/>
    </row>
    <row r="113" ht="19.35" customHeight="1">
      <c r="A113" s="92" t="n"/>
      <c r="B113" s="93" t="inlineStr">
        <is>
          <t>1</t>
        </is>
      </c>
      <c r="C113" s="94" t="inlineStr">
        <is>
          <t>ОТ</t>
        </is>
      </c>
      <c r="D113" s="266" t="n"/>
      <c r="E113" s="267" t="n"/>
      <c r="F113" s="95" t="n"/>
      <c r="G113" s="95" t="n"/>
      <c r="H113" s="95" t="n"/>
      <c r="I113" s="96" t="n"/>
      <c r="J113" s="97" t="n">
        <v>28.94</v>
      </c>
      <c r="K113" s="268" t="n">
        <v>1.2</v>
      </c>
      <c r="L113" s="99" t="n">
        <v>2822.34</v>
      </c>
      <c r="M113" s="97" t="n">
        <v>71.26000000000001</v>
      </c>
      <c r="N113" s="99" t="n">
        <v>201119.95</v>
      </c>
    </row>
    <row r="114" ht="19.35" customHeight="1">
      <c r="A114" s="92" t="n"/>
      <c r="B114" s="93" t="inlineStr">
        <is>
          <t>2</t>
        </is>
      </c>
      <c r="C114" s="94" t="inlineStr">
        <is>
          <t>ЭМ</t>
        </is>
      </c>
      <c r="D114" s="266" t="n"/>
      <c r="E114" s="267" t="n"/>
      <c r="F114" s="95" t="n"/>
      <c r="G114" s="95" t="n"/>
      <c r="H114" s="95" t="n"/>
      <c r="I114" s="96" t="n"/>
      <c r="J114" s="97" t="n">
        <v>163.66</v>
      </c>
      <c r="K114" s="268" t="n">
        <v>1.2</v>
      </c>
      <c r="L114" s="99" t="n">
        <v>15960.78</v>
      </c>
      <c r="M114" s="96" t="n"/>
      <c r="N114" s="96" t="n"/>
    </row>
    <row r="115" ht="19.35" customHeight="1">
      <c r="A115" s="92" t="n"/>
      <c r="B115" s="93" t="inlineStr">
        <is>
          <t>3</t>
        </is>
      </c>
      <c r="C115" s="94" t="inlineStr">
        <is>
          <t>в т.ч. ОТм</t>
        </is>
      </c>
      <c r="D115" s="266" t="n"/>
      <c r="E115" s="267" t="n"/>
      <c r="F115" s="95" t="n"/>
      <c r="G115" s="95" t="n"/>
      <c r="H115" s="95" t="n"/>
      <c r="I115" s="96" t="n"/>
      <c r="J115" s="97" t="n">
        <v>28.62</v>
      </c>
      <c r="K115" s="268" t="n">
        <v>1.2</v>
      </c>
      <c r="L115" s="99" t="n">
        <v>2791.14</v>
      </c>
      <c r="M115" s="97" t="n">
        <v>71.26000000000001</v>
      </c>
      <c r="N115" s="99" t="n">
        <v>198896.64</v>
      </c>
    </row>
    <row r="116" ht="19.35" customHeight="1">
      <c r="A116" s="92" t="n"/>
      <c r="B116" s="100" t="n"/>
      <c r="C116" s="94" t="inlineStr">
        <is>
          <t>ЗТ</t>
        </is>
      </c>
      <c r="D116" s="266" t="n"/>
      <c r="E116" s="267" t="n"/>
      <c r="F116" s="101" t="inlineStr">
        <is>
          <t>чел.-ч</t>
        </is>
      </c>
      <c r="G116" s="97" t="n">
        <v>3.71</v>
      </c>
      <c r="H116" s="268" t="n">
        <v>1.2</v>
      </c>
      <c r="I116" s="270" t="n">
        <v>361.81404</v>
      </c>
      <c r="J116" s="96" t="n"/>
      <c r="K116" s="96" t="n"/>
      <c r="L116" s="96" t="n"/>
      <c r="M116" s="96" t="n"/>
      <c r="N116" s="96" t="n"/>
    </row>
    <row r="117" ht="19.35" customHeight="1">
      <c r="A117" s="92" t="n"/>
      <c r="B117" s="100" t="n"/>
      <c r="C117" s="94" t="inlineStr">
        <is>
          <t>ЗТм</t>
        </is>
      </c>
      <c r="D117" s="266" t="n"/>
      <c r="E117" s="267" t="n"/>
      <c r="F117" s="101" t="inlineStr">
        <is>
          <t>чел.-ч</t>
        </is>
      </c>
      <c r="G117" s="97" t="n">
        <v>2.12</v>
      </c>
      <c r="H117" s="268" t="n">
        <v>1.2</v>
      </c>
      <c r="I117" s="270" t="n">
        <v>206.75088</v>
      </c>
      <c r="J117" s="96" t="n"/>
      <c r="K117" s="96" t="n"/>
      <c r="L117" s="96" t="n"/>
      <c r="M117" s="96" t="n"/>
      <c r="N117" s="96" t="n"/>
    </row>
    <row r="118" ht="19.35" customHeight="1">
      <c r="A118" s="92" t="n"/>
      <c r="B118" s="100" t="n"/>
      <c r="C118" s="94" t="inlineStr">
        <is>
          <t>Итого по расценке</t>
        </is>
      </c>
      <c r="D118" s="266" t="n"/>
      <c r="E118" s="267" t="n"/>
      <c r="F118" s="95" t="n"/>
      <c r="G118" s="103" t="n"/>
      <c r="H118" s="103" t="n"/>
      <c r="I118" s="96" t="n"/>
      <c r="J118" s="97" t="n">
        <v>192.6</v>
      </c>
      <c r="K118" s="96" t="n"/>
      <c r="L118" s="99" t="n">
        <v>18783.12</v>
      </c>
      <c r="M118" s="96" t="n"/>
      <c r="N118" s="104" t="n"/>
    </row>
    <row r="119" ht="19.35" customHeight="1">
      <c r="A119" s="92" t="n"/>
      <c r="B119" s="105" t="n"/>
      <c r="C119" s="94" t="inlineStr">
        <is>
          <t>ФОТ</t>
        </is>
      </c>
      <c r="D119" s="266" t="n"/>
      <c r="E119" s="267" t="n"/>
      <c r="F119" s="95" t="n"/>
      <c r="G119" s="103" t="n"/>
      <c r="H119" s="103" t="n"/>
      <c r="I119" s="96" t="n"/>
      <c r="J119" s="96" t="n"/>
      <c r="K119" s="96" t="n"/>
      <c r="L119" s="99" t="n">
        <v>5613.48</v>
      </c>
      <c r="M119" s="96" t="n"/>
      <c r="N119" s="99" t="n">
        <v>400016.59</v>
      </c>
    </row>
    <row r="120" ht="42" customHeight="1">
      <c r="A120" s="92" t="n"/>
      <c r="B120" s="106" t="inlineStr">
        <is>
          <t>Пр/812-001.4-1</t>
        </is>
      </c>
      <c r="C120" s="94" t="inlineStr">
        <is>
          <t>НР Земляные работы по другим видам работ (подготовительным, сопутствующим, укрепительным)</t>
        </is>
      </c>
      <c r="D120" s="266" t="n"/>
      <c r="E120" s="267" t="n"/>
      <c r="F120" s="101" t="inlineStr">
        <is>
          <t>%</t>
        </is>
      </c>
      <c r="G120" s="107" t="n">
        <v>89</v>
      </c>
      <c r="H120" s="108" t="n"/>
      <c r="I120" s="107" t="n">
        <v>89</v>
      </c>
      <c r="J120" s="96" t="n"/>
      <c r="K120" s="96" t="n"/>
      <c r="L120" s="99" t="n">
        <v>4996</v>
      </c>
      <c r="M120" s="96" t="n"/>
      <c r="N120" s="109" t="n">
        <v>356014.77</v>
      </c>
    </row>
    <row r="121" ht="42" customHeight="1">
      <c r="A121" s="92" t="n"/>
      <c r="B121" s="106" t="inlineStr">
        <is>
          <t>Пр/774-001.4</t>
        </is>
      </c>
      <c r="C121" s="94" t="inlineStr">
        <is>
          <t>СП Земляные работы по другим видам работ (подготовительным, сопутствующим, укрепительным)</t>
        </is>
      </c>
      <c r="D121" s="266" t="n"/>
      <c r="E121" s="267" t="n"/>
      <c r="F121" s="101" t="inlineStr">
        <is>
          <t>%</t>
        </is>
      </c>
      <c r="G121" s="107" t="n">
        <v>41</v>
      </c>
      <c r="H121" s="108" t="n"/>
      <c r="I121" s="107" t="n">
        <v>41</v>
      </c>
      <c r="J121" s="96" t="n"/>
      <c r="K121" s="96" t="n"/>
      <c r="L121" s="99" t="n">
        <v>2301.53</v>
      </c>
      <c r="M121" s="96" t="n"/>
      <c r="N121" s="99" t="n">
        <v>164006.8</v>
      </c>
    </row>
    <row r="122" ht="19.35" customHeight="1">
      <c r="A122" s="92" t="n"/>
      <c r="B122" s="105" t="n"/>
      <c r="C122" s="84" t="inlineStr">
        <is>
          <t>Всего по позиции</t>
        </is>
      </c>
      <c r="D122" s="266" t="n"/>
      <c r="E122" s="267" t="n"/>
      <c r="F122" s="96" t="n"/>
      <c r="G122" s="103" t="n"/>
      <c r="H122" s="103" t="n"/>
      <c r="I122" s="110" t="n"/>
      <c r="J122" s="110" t="n"/>
      <c r="K122" s="110" t="n"/>
      <c r="L122" s="111" t="n">
        <v>26080.65</v>
      </c>
      <c r="M122" s="110" t="n"/>
      <c r="N122" s="90" t="n"/>
    </row>
    <row r="123" ht="68.65000000000001" customHeight="1">
      <c r="A123" s="84" t="inlineStr">
        <is>
          <t>10</t>
        </is>
      </c>
      <c r="B123" s="87" t="inlineStr">
        <is>
          <t>ФЕР01-02-100-02</t>
        </is>
      </c>
      <c r="C123" s="88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6" t="n"/>
      <c r="E123" s="267" t="n"/>
      <c r="F123" s="89" t="inlineStr">
        <is>
          <t>100 шт</t>
        </is>
      </c>
      <c r="G123" s="90" t="n">
        <v>37.34</v>
      </c>
      <c r="H123" s="91" t="n">
        <v>1</v>
      </c>
      <c r="I123" s="112" t="n">
        <v>37.34</v>
      </c>
      <c r="J123" s="90" t="n"/>
      <c r="K123" s="90" t="n"/>
      <c r="L123" s="90" t="n"/>
      <c r="M123" s="90" t="n"/>
      <c r="N123" s="90" t="n"/>
    </row>
    <row r="124" ht="19.35" customHeight="1">
      <c r="A124" s="92" t="n"/>
      <c r="B124" s="93" t="inlineStr">
        <is>
          <t>1</t>
        </is>
      </c>
      <c r="C124" s="94" t="inlineStr">
        <is>
          <t>ОТ</t>
        </is>
      </c>
      <c r="D124" s="266" t="n"/>
      <c r="E124" s="267" t="n"/>
      <c r="F124" s="95" t="n"/>
      <c r="G124" s="95" t="n"/>
      <c r="H124" s="95" t="n"/>
      <c r="I124" s="96" t="n"/>
      <c r="J124" s="97" t="n">
        <v>201.24</v>
      </c>
      <c r="K124" s="268" t="n">
        <v>1.2</v>
      </c>
      <c r="L124" s="99" t="n">
        <v>9017.16</v>
      </c>
      <c r="M124" s="97" t="n">
        <v>71.26000000000001</v>
      </c>
      <c r="N124" s="99" t="n">
        <v>642562.8199999999</v>
      </c>
    </row>
    <row r="125" ht="19.35" customHeight="1">
      <c r="A125" s="92" t="n"/>
      <c r="B125" s="93" t="inlineStr">
        <is>
          <t>2</t>
        </is>
      </c>
      <c r="C125" s="94" t="inlineStr">
        <is>
          <t>ЭМ</t>
        </is>
      </c>
      <c r="D125" s="266" t="n"/>
      <c r="E125" s="267" t="n"/>
      <c r="F125" s="95" t="n"/>
      <c r="G125" s="95" t="n"/>
      <c r="H125" s="95" t="n"/>
      <c r="I125" s="96" t="n"/>
      <c r="J125" s="99" t="n">
        <v>1142.56</v>
      </c>
      <c r="K125" s="268" t="n">
        <v>1.2</v>
      </c>
      <c r="L125" s="99" t="n">
        <v>51195.83</v>
      </c>
      <c r="M125" s="96" t="n"/>
      <c r="N125" s="96" t="n"/>
    </row>
    <row r="126" ht="19.35" customHeight="1">
      <c r="A126" s="92" t="n"/>
      <c r="B126" s="93" t="inlineStr">
        <is>
          <t>3</t>
        </is>
      </c>
      <c r="C126" s="94" t="inlineStr">
        <is>
          <t>в т.ч. ОТм</t>
        </is>
      </c>
      <c r="D126" s="266" t="n"/>
      <c r="E126" s="267" t="n"/>
      <c r="F126" s="95" t="n"/>
      <c r="G126" s="95" t="n"/>
      <c r="H126" s="95" t="n"/>
      <c r="I126" s="96" t="n"/>
      <c r="J126" s="97" t="n">
        <v>199.8</v>
      </c>
      <c r="K126" s="268" t="n">
        <v>1.2</v>
      </c>
      <c r="L126" s="99" t="n">
        <v>8952.639999999999</v>
      </c>
      <c r="M126" s="97" t="n">
        <v>71.26000000000001</v>
      </c>
      <c r="N126" s="99" t="n">
        <v>637965.13</v>
      </c>
    </row>
    <row r="127" ht="19.35" customHeight="1">
      <c r="A127" s="92" t="n"/>
      <c r="B127" s="100" t="n"/>
      <c r="C127" s="94" t="inlineStr">
        <is>
          <t>ЗТ</t>
        </is>
      </c>
      <c r="D127" s="266" t="n"/>
      <c r="E127" s="267" t="n"/>
      <c r="F127" s="101" t="inlineStr">
        <is>
          <t>чел.-ч</t>
        </is>
      </c>
      <c r="G127" s="271" t="n">
        <v>25.8</v>
      </c>
      <c r="H127" s="268" t="n">
        <v>1.2</v>
      </c>
      <c r="I127" s="274" t="n">
        <v>1156.0464</v>
      </c>
      <c r="J127" s="96" t="n"/>
      <c r="K127" s="96" t="n"/>
      <c r="L127" s="96" t="n"/>
      <c r="M127" s="96" t="n"/>
      <c r="N127" s="96" t="n"/>
    </row>
    <row r="128" ht="19.35" customHeight="1">
      <c r="A128" s="92" t="n"/>
      <c r="B128" s="100" t="n"/>
      <c r="C128" s="94" t="inlineStr">
        <is>
          <t>ЗТм</t>
        </is>
      </c>
      <c r="D128" s="266" t="n"/>
      <c r="E128" s="267" t="n"/>
      <c r="F128" s="101" t="inlineStr">
        <is>
          <t>чел.-ч</t>
        </is>
      </c>
      <c r="G128" s="271" t="n">
        <v>14.8</v>
      </c>
      <c r="H128" s="268" t="n">
        <v>1.2</v>
      </c>
      <c r="I128" s="272" t="n">
        <v>663.1584</v>
      </c>
      <c r="J128" s="96" t="n"/>
      <c r="K128" s="96" t="n"/>
      <c r="L128" s="96" t="n"/>
      <c r="M128" s="96" t="n"/>
      <c r="N128" s="96" t="n"/>
    </row>
    <row r="129" ht="19.35" customHeight="1">
      <c r="A129" s="92" t="n"/>
      <c r="B129" s="100" t="n"/>
      <c r="C129" s="94" t="inlineStr">
        <is>
          <t>Итого по расценке</t>
        </is>
      </c>
      <c r="D129" s="266" t="n"/>
      <c r="E129" s="267" t="n"/>
      <c r="F129" s="95" t="n"/>
      <c r="G129" s="103" t="n"/>
      <c r="H129" s="103" t="n"/>
      <c r="I129" s="96" t="n"/>
      <c r="J129" s="99" t="n">
        <v>1343.8</v>
      </c>
      <c r="K129" s="96" t="n"/>
      <c r="L129" s="99" t="n">
        <v>60212.99</v>
      </c>
      <c r="M129" s="96" t="n"/>
      <c r="N129" s="104" t="n"/>
    </row>
    <row r="130" ht="19.35" customHeight="1">
      <c r="A130" s="92" t="n"/>
      <c r="B130" s="105" t="n"/>
      <c r="C130" s="94" t="inlineStr">
        <is>
          <t>ФОТ</t>
        </is>
      </c>
      <c r="D130" s="266" t="n"/>
      <c r="E130" s="267" t="n"/>
      <c r="F130" s="95" t="n"/>
      <c r="G130" s="103" t="n"/>
      <c r="H130" s="103" t="n"/>
      <c r="I130" s="96" t="n"/>
      <c r="J130" s="96" t="n"/>
      <c r="K130" s="96" t="n"/>
      <c r="L130" s="99" t="n">
        <v>17969.8</v>
      </c>
      <c r="M130" s="96" t="n"/>
      <c r="N130" s="99" t="n">
        <v>1280527.95</v>
      </c>
    </row>
    <row r="131" ht="42" customHeight="1">
      <c r="A131" s="92" t="n"/>
      <c r="B131" s="106" t="inlineStr">
        <is>
          <t>Пр/812-001.4-1</t>
        </is>
      </c>
      <c r="C131" s="94" t="inlineStr">
        <is>
          <t>НР Земляные работы по другим видам работ (подготовительным, сопутствующим, укрепительным)</t>
        </is>
      </c>
      <c r="D131" s="266" t="n"/>
      <c r="E131" s="267" t="n"/>
      <c r="F131" s="101" t="inlineStr">
        <is>
          <t>%</t>
        </is>
      </c>
      <c r="G131" s="107" t="n">
        <v>89</v>
      </c>
      <c r="H131" s="108" t="n"/>
      <c r="I131" s="107" t="n">
        <v>89</v>
      </c>
      <c r="J131" s="96" t="n"/>
      <c r="K131" s="96" t="n"/>
      <c r="L131" s="99" t="n">
        <v>15993.12</v>
      </c>
      <c r="M131" s="96" t="n"/>
      <c r="N131" s="109" t="n">
        <v>1139669.88</v>
      </c>
    </row>
    <row r="132" ht="42" customHeight="1">
      <c r="A132" s="92" t="n"/>
      <c r="B132" s="106" t="inlineStr">
        <is>
          <t>Пр/774-001.4</t>
        </is>
      </c>
      <c r="C132" s="94" t="inlineStr">
        <is>
          <t>СП Земляные работы по другим видам работ (подготовительным, сопутствующим, укрепительным)</t>
        </is>
      </c>
      <c r="D132" s="266" t="n"/>
      <c r="E132" s="267" t="n"/>
      <c r="F132" s="101" t="inlineStr">
        <is>
          <t>%</t>
        </is>
      </c>
      <c r="G132" s="107" t="n">
        <v>41</v>
      </c>
      <c r="H132" s="108" t="n"/>
      <c r="I132" s="107" t="n">
        <v>41</v>
      </c>
      <c r="J132" s="96" t="n"/>
      <c r="K132" s="96" t="n"/>
      <c r="L132" s="99" t="n">
        <v>7367.62</v>
      </c>
      <c r="M132" s="96" t="n"/>
      <c r="N132" s="99" t="n">
        <v>525016.46</v>
      </c>
    </row>
    <row r="133" ht="19.35" customHeight="1">
      <c r="A133" s="92" t="n"/>
      <c r="B133" s="105" t="n"/>
      <c r="C133" s="84" t="inlineStr">
        <is>
          <t>Всего по позиции</t>
        </is>
      </c>
      <c r="D133" s="266" t="n"/>
      <c r="E133" s="267" t="n"/>
      <c r="F133" s="96" t="n"/>
      <c r="G133" s="103" t="n"/>
      <c r="H133" s="103" t="n"/>
      <c r="I133" s="110" t="n"/>
      <c r="J133" s="110" t="n"/>
      <c r="K133" s="110" t="n"/>
      <c r="L133" s="111" t="n">
        <v>83573.73</v>
      </c>
      <c r="M133" s="110" t="n"/>
      <c r="N133" s="90" t="n"/>
    </row>
    <row r="134" ht="55.35" customHeight="1">
      <c r="A134" s="84" t="inlineStr">
        <is>
          <t>11</t>
        </is>
      </c>
      <c r="B134" s="87" t="inlineStr">
        <is>
          <t>ФЕР01-02-100-08</t>
        </is>
      </c>
      <c r="C134" s="88" t="inlineStr">
        <is>
          <t>При трелевке на каждые последующие 100 м добавлять: к расценке 01-02-100-02</t>
        </is>
      </c>
      <c r="D134" s="266" t="n"/>
      <c r="E134" s="267" t="n"/>
      <c r="F134" s="89" t="inlineStr">
        <is>
          <t>100 шт</t>
        </is>
      </c>
      <c r="G134" s="90" t="n">
        <v>37.34</v>
      </c>
      <c r="H134" s="91" t="n">
        <v>1</v>
      </c>
      <c r="I134" s="112" t="n">
        <v>37.34</v>
      </c>
      <c r="J134" s="90" t="n"/>
      <c r="K134" s="90" t="n"/>
      <c r="L134" s="90" t="n"/>
      <c r="M134" s="90" t="n"/>
      <c r="N134" s="90" t="n"/>
    </row>
    <row r="135" ht="19.35" customHeight="1">
      <c r="A135" s="92" t="n"/>
      <c r="B135" s="93" t="inlineStr">
        <is>
          <t>1</t>
        </is>
      </c>
      <c r="C135" s="94" t="inlineStr">
        <is>
          <t>ОТ</t>
        </is>
      </c>
      <c r="D135" s="266" t="n"/>
      <c r="E135" s="267" t="n"/>
      <c r="F135" s="95" t="n"/>
      <c r="G135" s="95" t="n"/>
      <c r="H135" s="95" t="n"/>
      <c r="I135" s="96" t="n"/>
      <c r="J135" s="97" t="n">
        <v>58.34</v>
      </c>
      <c r="K135" s="268" t="n">
        <v>1.2</v>
      </c>
      <c r="L135" s="99" t="n">
        <v>2614.1</v>
      </c>
      <c r="M135" s="97" t="n">
        <v>71.26000000000001</v>
      </c>
      <c r="N135" s="99" t="n">
        <v>186280.77</v>
      </c>
    </row>
    <row r="136" ht="19.35" customHeight="1">
      <c r="A136" s="92" t="n"/>
      <c r="B136" s="93" t="inlineStr">
        <is>
          <t>2</t>
        </is>
      </c>
      <c r="C136" s="94" t="inlineStr">
        <is>
          <t>ЭМ</t>
        </is>
      </c>
      <c r="D136" s="266" t="n"/>
      <c r="E136" s="267" t="n"/>
      <c r="F136" s="95" t="n"/>
      <c r="G136" s="95" t="n"/>
      <c r="H136" s="95" t="n"/>
      <c r="I136" s="96" t="n"/>
      <c r="J136" s="97" t="n">
        <v>330.42</v>
      </c>
      <c r="K136" s="268" t="n">
        <v>1.2</v>
      </c>
      <c r="L136" s="99" t="n">
        <v>14805.46</v>
      </c>
      <c r="M136" s="96" t="n"/>
      <c r="N136" s="96" t="n"/>
    </row>
    <row r="137" ht="19.35" customHeight="1">
      <c r="A137" s="92" t="n"/>
      <c r="B137" s="93" t="inlineStr">
        <is>
          <t>3</t>
        </is>
      </c>
      <c r="C137" s="94" t="inlineStr">
        <is>
          <t>в т.ч. ОТм</t>
        </is>
      </c>
      <c r="D137" s="266" t="n"/>
      <c r="E137" s="267" t="n"/>
      <c r="F137" s="95" t="n"/>
      <c r="G137" s="95" t="n"/>
      <c r="H137" s="95" t="n"/>
      <c r="I137" s="96" t="n"/>
      <c r="J137" s="97" t="n">
        <v>57.78</v>
      </c>
      <c r="K137" s="268" t="n">
        <v>1.2</v>
      </c>
      <c r="L137" s="99" t="n">
        <v>2589.01</v>
      </c>
      <c r="M137" s="97" t="n">
        <v>71.26000000000001</v>
      </c>
      <c r="N137" s="99" t="n">
        <v>184492.85</v>
      </c>
    </row>
    <row r="138" ht="19.35" customHeight="1">
      <c r="A138" s="92" t="n"/>
      <c r="B138" s="100" t="n"/>
      <c r="C138" s="94" t="inlineStr">
        <is>
          <t>ЗТ</t>
        </is>
      </c>
      <c r="D138" s="266" t="n"/>
      <c r="E138" s="267" t="n"/>
      <c r="F138" s="101" t="inlineStr">
        <is>
          <t>чел.-ч</t>
        </is>
      </c>
      <c r="G138" s="97" t="n">
        <v>7.48</v>
      </c>
      <c r="H138" s="268" t="n">
        <v>1.2</v>
      </c>
      <c r="I138" s="270" t="n">
        <v>335.16384</v>
      </c>
      <c r="J138" s="96" t="n"/>
      <c r="K138" s="96" t="n"/>
      <c r="L138" s="96" t="n"/>
      <c r="M138" s="96" t="n"/>
      <c r="N138" s="96" t="n"/>
    </row>
    <row r="139" ht="19.35" customHeight="1">
      <c r="A139" s="92" t="n"/>
      <c r="B139" s="100" t="n"/>
      <c r="C139" s="94" t="inlineStr">
        <is>
          <t>ЗТм</t>
        </is>
      </c>
      <c r="D139" s="266" t="n"/>
      <c r="E139" s="267" t="n"/>
      <c r="F139" s="101" t="inlineStr">
        <is>
          <t>чел.-ч</t>
        </is>
      </c>
      <c r="G139" s="97" t="n">
        <v>4.28</v>
      </c>
      <c r="H139" s="268" t="n">
        <v>1.2</v>
      </c>
      <c r="I139" s="270" t="n">
        <v>191.77824</v>
      </c>
      <c r="J139" s="96" t="n"/>
      <c r="K139" s="96" t="n"/>
      <c r="L139" s="96" t="n"/>
      <c r="M139" s="96" t="n"/>
      <c r="N139" s="96" t="n"/>
    </row>
    <row r="140" ht="19.35" customHeight="1">
      <c r="A140" s="92" t="n"/>
      <c r="B140" s="100" t="n"/>
      <c r="C140" s="94" t="inlineStr">
        <is>
          <t>Итого по расценке</t>
        </is>
      </c>
      <c r="D140" s="266" t="n"/>
      <c r="E140" s="267" t="n"/>
      <c r="F140" s="95" t="n"/>
      <c r="G140" s="103" t="n"/>
      <c r="H140" s="103" t="n"/>
      <c r="I140" s="96" t="n"/>
      <c r="J140" s="97" t="n">
        <v>388.76</v>
      </c>
      <c r="K140" s="96" t="n"/>
      <c r="L140" s="99" t="n">
        <v>17419.56</v>
      </c>
      <c r="M140" s="96" t="n"/>
      <c r="N140" s="104" t="n"/>
    </row>
    <row r="141" ht="19.35" customHeight="1">
      <c r="A141" s="92" t="n"/>
      <c r="B141" s="105" t="n"/>
      <c r="C141" s="94" t="inlineStr">
        <is>
          <t>ФОТ</t>
        </is>
      </c>
      <c r="D141" s="266" t="n"/>
      <c r="E141" s="267" t="n"/>
      <c r="F141" s="95" t="n"/>
      <c r="G141" s="103" t="n"/>
      <c r="H141" s="103" t="n"/>
      <c r="I141" s="96" t="n"/>
      <c r="J141" s="96" t="n"/>
      <c r="K141" s="96" t="n"/>
      <c r="L141" s="99" t="n">
        <v>5203.11</v>
      </c>
      <c r="M141" s="96" t="n"/>
      <c r="N141" s="99" t="n">
        <v>370773.62</v>
      </c>
    </row>
    <row r="142" ht="42" customHeight="1">
      <c r="A142" s="92" t="n"/>
      <c r="B142" s="106" t="inlineStr">
        <is>
          <t>Пр/812-001.4-1</t>
        </is>
      </c>
      <c r="C142" s="94" t="inlineStr">
        <is>
          <t>НР Земляные работы по другим видам работ (подготовительным, сопутствующим, укрепительным)</t>
        </is>
      </c>
      <c r="D142" s="266" t="n"/>
      <c r="E142" s="267" t="n"/>
      <c r="F142" s="101" t="inlineStr">
        <is>
          <t>%</t>
        </is>
      </c>
      <c r="G142" s="107" t="n">
        <v>89</v>
      </c>
      <c r="H142" s="108" t="n"/>
      <c r="I142" s="107" t="n">
        <v>89</v>
      </c>
      <c r="J142" s="96" t="n"/>
      <c r="K142" s="96" t="n"/>
      <c r="L142" s="99" t="n">
        <v>4630.77</v>
      </c>
      <c r="M142" s="96" t="n"/>
      <c r="N142" s="109" t="n">
        <v>329988.52</v>
      </c>
    </row>
    <row r="143" ht="42" customHeight="1">
      <c r="A143" s="92" t="n"/>
      <c r="B143" s="106" t="inlineStr">
        <is>
          <t>Пр/774-001.4</t>
        </is>
      </c>
      <c r="C143" s="94" t="inlineStr">
        <is>
          <t>СП Земляные работы по другим видам работ (подготовительным, сопутствующим, укрепительным)</t>
        </is>
      </c>
      <c r="D143" s="266" t="n"/>
      <c r="E143" s="267" t="n"/>
      <c r="F143" s="101" t="inlineStr">
        <is>
          <t>%</t>
        </is>
      </c>
      <c r="G143" s="107" t="n">
        <v>41</v>
      </c>
      <c r="H143" s="108" t="n"/>
      <c r="I143" s="107" t="n">
        <v>41</v>
      </c>
      <c r="J143" s="96" t="n"/>
      <c r="K143" s="96" t="n"/>
      <c r="L143" s="99" t="n">
        <v>2133.28</v>
      </c>
      <c r="M143" s="96" t="n"/>
      <c r="N143" s="99" t="n">
        <v>152017.18</v>
      </c>
    </row>
    <row r="144" ht="19.35" customHeight="1">
      <c r="A144" s="92" t="n"/>
      <c r="B144" s="105" t="n"/>
      <c r="C144" s="84" t="inlineStr">
        <is>
          <t>Всего по позиции</t>
        </is>
      </c>
      <c r="D144" s="266" t="n"/>
      <c r="E144" s="267" t="n"/>
      <c r="F144" s="96" t="n"/>
      <c r="G144" s="103" t="n"/>
      <c r="H144" s="103" t="n"/>
      <c r="I144" s="110" t="n"/>
      <c r="J144" s="110" t="n"/>
      <c r="K144" s="110" t="n"/>
      <c r="L144" s="111" t="n">
        <v>24183.61</v>
      </c>
      <c r="M144" s="110" t="n"/>
      <c r="N144" s="90" t="n"/>
    </row>
    <row r="145" ht="68.65000000000001" customHeight="1">
      <c r="A145" s="84" t="inlineStr">
        <is>
          <t>12</t>
        </is>
      </c>
      <c r="B145" s="87" t="inlineStr">
        <is>
          <t>ФЕР01-02-100-03</t>
        </is>
      </c>
      <c r="C145" s="88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6" t="n"/>
      <c r="E145" s="267" t="n"/>
      <c r="F145" s="89" t="inlineStr">
        <is>
          <t>100 шт</t>
        </is>
      </c>
      <c r="G145" s="90" t="n">
        <v>13.72</v>
      </c>
      <c r="H145" s="91" t="n">
        <v>1</v>
      </c>
      <c r="I145" s="112" t="n">
        <v>13.72</v>
      </c>
      <c r="J145" s="90" t="n"/>
      <c r="K145" s="90" t="n"/>
      <c r="L145" s="90" t="n"/>
      <c r="M145" s="90" t="n"/>
      <c r="N145" s="90" t="n"/>
    </row>
    <row r="146" ht="19.35" customHeight="1">
      <c r="A146" s="92" t="n"/>
      <c r="B146" s="93" t="inlineStr">
        <is>
          <t>1</t>
        </is>
      </c>
      <c r="C146" s="94" t="inlineStr">
        <is>
          <t>ОТ</t>
        </is>
      </c>
      <c r="D146" s="266" t="n"/>
      <c r="E146" s="267" t="n"/>
      <c r="F146" s="95" t="n"/>
      <c r="G146" s="95" t="n"/>
      <c r="H146" s="95" t="n"/>
      <c r="I146" s="96" t="n"/>
      <c r="J146" s="97" t="n">
        <v>326.82</v>
      </c>
      <c r="K146" s="268" t="n">
        <v>1.2</v>
      </c>
      <c r="L146" s="99" t="n">
        <v>5380.76</v>
      </c>
      <c r="M146" s="97" t="n">
        <v>71.26000000000001</v>
      </c>
      <c r="N146" s="99" t="n">
        <v>383432.96</v>
      </c>
    </row>
    <row r="147" ht="19.35" customHeight="1">
      <c r="A147" s="92" t="n"/>
      <c r="B147" s="93" t="inlineStr">
        <is>
          <t>2</t>
        </is>
      </c>
      <c r="C147" s="94" t="inlineStr">
        <is>
          <t>ЭМ</t>
        </is>
      </c>
      <c r="D147" s="266" t="n"/>
      <c r="E147" s="267" t="n"/>
      <c r="F147" s="95" t="n"/>
      <c r="G147" s="95" t="n"/>
      <c r="H147" s="95" t="n"/>
      <c r="I147" s="96" t="n"/>
      <c r="J147" s="99" t="n">
        <v>1852.8</v>
      </c>
      <c r="K147" s="268" t="n">
        <v>1.2</v>
      </c>
      <c r="L147" s="99" t="n">
        <v>30504.5</v>
      </c>
      <c r="M147" s="96" t="n"/>
      <c r="N147" s="96" t="n"/>
    </row>
    <row r="148" ht="19.35" customHeight="1">
      <c r="A148" s="92" t="n"/>
      <c r="B148" s="93" t="inlineStr">
        <is>
          <t>3</t>
        </is>
      </c>
      <c r="C148" s="94" t="inlineStr">
        <is>
          <t>в т.ч. ОТм</t>
        </is>
      </c>
      <c r="D148" s="266" t="n"/>
      <c r="E148" s="267" t="n"/>
      <c r="F148" s="95" t="n"/>
      <c r="G148" s="95" t="n"/>
      <c r="H148" s="95" t="n"/>
      <c r="I148" s="96" t="n"/>
      <c r="J148" s="97" t="n">
        <v>324</v>
      </c>
      <c r="K148" s="268" t="n">
        <v>1.2</v>
      </c>
      <c r="L148" s="99" t="n">
        <v>5334.34</v>
      </c>
      <c r="M148" s="97" t="n">
        <v>71.26000000000001</v>
      </c>
      <c r="N148" s="99" t="n">
        <v>380125.07</v>
      </c>
    </row>
    <row r="149" ht="19.35" customHeight="1">
      <c r="A149" s="92" t="n"/>
      <c r="B149" s="100" t="n"/>
      <c r="C149" s="94" t="inlineStr">
        <is>
          <t>ЗТ</t>
        </is>
      </c>
      <c r="D149" s="266" t="n"/>
      <c r="E149" s="267" t="n"/>
      <c r="F149" s="101" t="inlineStr">
        <is>
          <t>чел.-ч</t>
        </is>
      </c>
      <c r="G149" s="271" t="n">
        <v>41.9</v>
      </c>
      <c r="H149" s="268" t="n">
        <v>1.2</v>
      </c>
      <c r="I149" s="272" t="n">
        <v>689.8416</v>
      </c>
      <c r="J149" s="96" t="n"/>
      <c r="K149" s="96" t="n"/>
      <c r="L149" s="96" t="n"/>
      <c r="M149" s="96" t="n"/>
      <c r="N149" s="96" t="n"/>
    </row>
    <row r="150" ht="19.35" customHeight="1">
      <c r="A150" s="92" t="n"/>
      <c r="B150" s="100" t="n"/>
      <c r="C150" s="94" t="inlineStr">
        <is>
          <t>ЗТм</t>
        </is>
      </c>
      <c r="D150" s="266" t="n"/>
      <c r="E150" s="267" t="n"/>
      <c r="F150" s="101" t="inlineStr">
        <is>
          <t>чел.-ч</t>
        </is>
      </c>
      <c r="G150" s="117" t="n">
        <v>24</v>
      </c>
      <c r="H150" s="268" t="n">
        <v>1.2</v>
      </c>
      <c r="I150" s="269" t="n">
        <v>395.136</v>
      </c>
      <c r="J150" s="96" t="n"/>
      <c r="K150" s="96" t="n"/>
      <c r="L150" s="96" t="n"/>
      <c r="M150" s="96" t="n"/>
      <c r="N150" s="96" t="n"/>
    </row>
    <row r="151" ht="19.35" customHeight="1">
      <c r="A151" s="92" t="n"/>
      <c r="B151" s="100" t="n"/>
      <c r="C151" s="94" t="inlineStr">
        <is>
          <t>Итого по расценке</t>
        </is>
      </c>
      <c r="D151" s="266" t="n"/>
      <c r="E151" s="267" t="n"/>
      <c r="F151" s="95" t="n"/>
      <c r="G151" s="103" t="n"/>
      <c r="H151" s="103" t="n"/>
      <c r="I151" s="96" t="n"/>
      <c r="J151" s="99" t="n">
        <v>2179.62</v>
      </c>
      <c r="K151" s="96" t="n"/>
      <c r="L151" s="99" t="n">
        <v>35885.26</v>
      </c>
      <c r="M151" s="96" t="n"/>
      <c r="N151" s="104" t="n"/>
    </row>
    <row r="152" ht="19.35" customHeight="1">
      <c r="A152" s="92" t="n"/>
      <c r="B152" s="105" t="n"/>
      <c r="C152" s="94" t="inlineStr">
        <is>
          <t>ФОТ</t>
        </is>
      </c>
      <c r="D152" s="266" t="n"/>
      <c r="E152" s="267" t="n"/>
      <c r="F152" s="95" t="n"/>
      <c r="G152" s="103" t="n"/>
      <c r="H152" s="103" t="n"/>
      <c r="I152" s="96" t="n"/>
      <c r="J152" s="96" t="n"/>
      <c r="K152" s="96" t="n"/>
      <c r="L152" s="99" t="n">
        <v>10715.1</v>
      </c>
      <c r="M152" s="96" t="n"/>
      <c r="N152" s="99" t="n">
        <v>763558.03</v>
      </c>
    </row>
    <row r="153" ht="42" customHeight="1">
      <c r="A153" s="92" t="n"/>
      <c r="B153" s="106" t="inlineStr">
        <is>
          <t>Пр/812-001.4-1</t>
        </is>
      </c>
      <c r="C153" s="94" t="inlineStr">
        <is>
          <t>НР Земляные работы по другим видам работ (подготовительным, сопутствующим, укрепительным)</t>
        </is>
      </c>
      <c r="D153" s="266" t="n"/>
      <c r="E153" s="267" t="n"/>
      <c r="F153" s="101" t="inlineStr">
        <is>
          <t>%</t>
        </is>
      </c>
      <c r="G153" s="107" t="n">
        <v>89</v>
      </c>
      <c r="H153" s="108" t="n"/>
      <c r="I153" s="107" t="n">
        <v>89</v>
      </c>
      <c r="J153" s="96" t="n"/>
      <c r="K153" s="96" t="n"/>
      <c r="L153" s="99" t="n">
        <v>9536.440000000001</v>
      </c>
      <c r="M153" s="96" t="n"/>
      <c r="N153" s="109" t="n">
        <v>679566.65</v>
      </c>
    </row>
    <row r="154" ht="42" customHeight="1">
      <c r="A154" s="92" t="n"/>
      <c r="B154" s="106" t="inlineStr">
        <is>
          <t>Пр/774-001.4</t>
        </is>
      </c>
      <c r="C154" s="94" t="inlineStr">
        <is>
          <t>СП Земляные работы по другим видам работ (подготовительным, сопутствующим, укрепительным)</t>
        </is>
      </c>
      <c r="D154" s="266" t="n"/>
      <c r="E154" s="267" t="n"/>
      <c r="F154" s="101" t="inlineStr">
        <is>
          <t>%</t>
        </is>
      </c>
      <c r="G154" s="107" t="n">
        <v>41</v>
      </c>
      <c r="H154" s="108" t="n"/>
      <c r="I154" s="107" t="n">
        <v>41</v>
      </c>
      <c r="J154" s="96" t="n"/>
      <c r="K154" s="96" t="n"/>
      <c r="L154" s="99" t="n">
        <v>4393.19</v>
      </c>
      <c r="M154" s="96" t="n"/>
      <c r="N154" s="99" t="n">
        <v>313058.79</v>
      </c>
    </row>
    <row r="155" ht="19.35" customHeight="1">
      <c r="A155" s="92" t="n"/>
      <c r="B155" s="105" t="n"/>
      <c r="C155" s="84" t="inlineStr">
        <is>
          <t>Всего по позиции</t>
        </is>
      </c>
      <c r="D155" s="266" t="n"/>
      <c r="E155" s="267" t="n"/>
      <c r="F155" s="96" t="n"/>
      <c r="G155" s="103" t="n"/>
      <c r="H155" s="103" t="n"/>
      <c r="I155" s="110" t="n"/>
      <c r="J155" s="110" t="n"/>
      <c r="K155" s="110" t="n"/>
      <c r="L155" s="111" t="n">
        <v>49814.89</v>
      </c>
      <c r="M155" s="110" t="n"/>
      <c r="N155" s="90" t="n"/>
    </row>
    <row r="156" ht="55.35" customHeight="1">
      <c r="A156" s="84" t="inlineStr">
        <is>
          <t>13</t>
        </is>
      </c>
      <c r="B156" s="87" t="inlineStr">
        <is>
          <t>ФЕР01-02-100-09</t>
        </is>
      </c>
      <c r="C156" s="88" t="inlineStr">
        <is>
          <t>При трелевке на каждые последующие 100 м добавлять: к расценке 01-02-100-03</t>
        </is>
      </c>
      <c r="D156" s="266" t="n"/>
      <c r="E156" s="267" t="n"/>
      <c r="F156" s="89" t="inlineStr">
        <is>
          <t>100 шт</t>
        </is>
      </c>
      <c r="G156" s="90" t="n">
        <v>13.72</v>
      </c>
      <c r="H156" s="91" t="n">
        <v>1</v>
      </c>
      <c r="I156" s="112" t="n">
        <v>13.72</v>
      </c>
      <c r="J156" s="90" t="n"/>
      <c r="K156" s="90" t="n"/>
      <c r="L156" s="90" t="n"/>
      <c r="M156" s="90" t="n"/>
      <c r="N156" s="90" t="n"/>
    </row>
    <row r="157" ht="19.35" customHeight="1">
      <c r="A157" s="92" t="n"/>
      <c r="B157" s="93" t="inlineStr">
        <is>
          <t>1</t>
        </is>
      </c>
      <c r="C157" s="94" t="inlineStr">
        <is>
          <t>ОТ</t>
        </is>
      </c>
      <c r="D157" s="266" t="n"/>
      <c r="E157" s="267" t="n"/>
      <c r="F157" s="95" t="n"/>
      <c r="G157" s="95" t="n"/>
      <c r="H157" s="95" t="n"/>
      <c r="I157" s="96" t="n"/>
      <c r="J157" s="97" t="n">
        <v>93.59999999999999</v>
      </c>
      <c r="K157" s="268" t="n">
        <v>1.2</v>
      </c>
      <c r="L157" s="99" t="n">
        <v>1541.03</v>
      </c>
      <c r="M157" s="97" t="n">
        <v>71.26000000000001</v>
      </c>
      <c r="N157" s="99" t="n">
        <v>109813.8</v>
      </c>
    </row>
    <row r="158" ht="19.35" customHeight="1">
      <c r="A158" s="92" t="n"/>
      <c r="B158" s="93" t="inlineStr">
        <is>
          <t>2</t>
        </is>
      </c>
      <c r="C158" s="94" t="inlineStr">
        <is>
          <t>ЭМ</t>
        </is>
      </c>
      <c r="D158" s="266" t="n"/>
      <c r="E158" s="267" t="n"/>
      <c r="F158" s="95" t="n"/>
      <c r="G158" s="95" t="n"/>
      <c r="H158" s="95" t="n"/>
      <c r="I158" s="96" t="n"/>
      <c r="J158" s="97" t="n">
        <v>531.14</v>
      </c>
      <c r="K158" s="268" t="n">
        <v>1.2</v>
      </c>
      <c r="L158" s="99" t="n">
        <v>8744.690000000001</v>
      </c>
      <c r="M158" s="96" t="n"/>
      <c r="N158" s="96" t="n"/>
    </row>
    <row r="159" ht="19.35" customHeight="1">
      <c r="A159" s="92" t="n"/>
      <c r="B159" s="93" t="inlineStr">
        <is>
          <t>3</t>
        </is>
      </c>
      <c r="C159" s="94" t="inlineStr">
        <is>
          <t>в т.ч. ОТм</t>
        </is>
      </c>
      <c r="D159" s="266" t="n"/>
      <c r="E159" s="267" t="n"/>
      <c r="F159" s="95" t="n"/>
      <c r="G159" s="95" t="n"/>
      <c r="H159" s="95" t="n"/>
      <c r="I159" s="96" t="n"/>
      <c r="J159" s="97" t="n">
        <v>92.88</v>
      </c>
      <c r="K159" s="268" t="n">
        <v>1.2</v>
      </c>
      <c r="L159" s="99" t="n">
        <v>1529.18</v>
      </c>
      <c r="M159" s="97" t="n">
        <v>71.26000000000001</v>
      </c>
      <c r="N159" s="99" t="n">
        <v>108969.37</v>
      </c>
    </row>
    <row r="160" ht="19.35" customHeight="1">
      <c r="A160" s="92" t="n"/>
      <c r="B160" s="100" t="n"/>
      <c r="C160" s="94" t="inlineStr">
        <is>
          <t>ЗТ</t>
        </is>
      </c>
      <c r="D160" s="266" t="n"/>
      <c r="E160" s="267" t="n"/>
      <c r="F160" s="101" t="inlineStr">
        <is>
          <t>чел.-ч</t>
        </is>
      </c>
      <c r="G160" s="117" t="n">
        <v>12</v>
      </c>
      <c r="H160" s="268" t="n">
        <v>1.2</v>
      </c>
      <c r="I160" s="269" t="n">
        <v>197.568</v>
      </c>
      <c r="J160" s="96" t="n"/>
      <c r="K160" s="96" t="n"/>
      <c r="L160" s="96" t="n"/>
      <c r="M160" s="96" t="n"/>
      <c r="N160" s="96" t="n"/>
    </row>
    <row r="161" ht="19.35" customHeight="1">
      <c r="A161" s="92" t="n"/>
      <c r="B161" s="100" t="n"/>
      <c r="C161" s="94" t="inlineStr">
        <is>
          <t>ЗТм</t>
        </is>
      </c>
      <c r="D161" s="266" t="n"/>
      <c r="E161" s="267" t="n"/>
      <c r="F161" s="101" t="inlineStr">
        <is>
          <t>чел.-ч</t>
        </is>
      </c>
      <c r="G161" s="97" t="n">
        <v>6.88</v>
      </c>
      <c r="H161" s="268" t="n">
        <v>1.2</v>
      </c>
      <c r="I161" s="270" t="n">
        <v>113.27232</v>
      </c>
      <c r="J161" s="96" t="n"/>
      <c r="K161" s="96" t="n"/>
      <c r="L161" s="96" t="n"/>
      <c r="M161" s="96" t="n"/>
      <c r="N161" s="96" t="n"/>
    </row>
    <row r="162" ht="19.35" customHeight="1">
      <c r="A162" s="92" t="n"/>
      <c r="B162" s="100" t="n"/>
      <c r="C162" s="94" t="inlineStr">
        <is>
          <t>Итого по расценке</t>
        </is>
      </c>
      <c r="D162" s="266" t="n"/>
      <c r="E162" s="267" t="n"/>
      <c r="F162" s="95" t="n"/>
      <c r="G162" s="103" t="n"/>
      <c r="H162" s="103" t="n"/>
      <c r="I162" s="96" t="n"/>
      <c r="J162" s="97" t="n">
        <v>624.74</v>
      </c>
      <c r="K162" s="96" t="n"/>
      <c r="L162" s="99" t="n">
        <v>10285.72</v>
      </c>
      <c r="M162" s="96" t="n"/>
      <c r="N162" s="104" t="n"/>
    </row>
    <row r="163" ht="19.35" customHeight="1">
      <c r="A163" s="92" t="n"/>
      <c r="B163" s="105" t="n"/>
      <c r="C163" s="94" t="inlineStr">
        <is>
          <t>ФОТ</t>
        </is>
      </c>
      <c r="D163" s="266" t="n"/>
      <c r="E163" s="267" t="n"/>
      <c r="F163" s="95" t="n"/>
      <c r="G163" s="103" t="n"/>
      <c r="H163" s="103" t="n"/>
      <c r="I163" s="96" t="n"/>
      <c r="J163" s="96" t="n"/>
      <c r="K163" s="96" t="n"/>
      <c r="L163" s="99" t="n">
        <v>3070.21</v>
      </c>
      <c r="M163" s="96" t="n"/>
      <c r="N163" s="99" t="n">
        <v>218783.17</v>
      </c>
    </row>
    <row r="164" ht="42" customHeight="1">
      <c r="A164" s="92" t="n"/>
      <c r="B164" s="106" t="inlineStr">
        <is>
          <t>Пр/812-001.4-1</t>
        </is>
      </c>
      <c r="C164" s="94" t="inlineStr">
        <is>
          <t>НР Земляные работы по другим видам работ (подготовительным, сопутствующим, укрепительным)</t>
        </is>
      </c>
      <c r="D164" s="266" t="n"/>
      <c r="E164" s="267" t="n"/>
      <c r="F164" s="101" t="inlineStr">
        <is>
          <t>%</t>
        </is>
      </c>
      <c r="G164" s="107" t="n">
        <v>89</v>
      </c>
      <c r="H164" s="108" t="n"/>
      <c r="I164" s="107" t="n">
        <v>89</v>
      </c>
      <c r="J164" s="96" t="n"/>
      <c r="K164" s="96" t="n"/>
      <c r="L164" s="99" t="n">
        <v>2732.49</v>
      </c>
      <c r="M164" s="96" t="n"/>
      <c r="N164" s="109" t="n">
        <v>194717.02</v>
      </c>
    </row>
    <row r="165" ht="42" customHeight="1">
      <c r="A165" s="92" t="n"/>
      <c r="B165" s="106" t="inlineStr">
        <is>
          <t>Пр/774-001.4</t>
        </is>
      </c>
      <c r="C165" s="94" t="inlineStr">
        <is>
          <t>СП Земляные работы по другим видам работ (подготовительным, сопутствующим, укрепительным)</t>
        </is>
      </c>
      <c r="D165" s="266" t="n"/>
      <c r="E165" s="267" t="n"/>
      <c r="F165" s="101" t="inlineStr">
        <is>
          <t>%</t>
        </is>
      </c>
      <c r="G165" s="107" t="n">
        <v>41</v>
      </c>
      <c r="H165" s="108" t="n"/>
      <c r="I165" s="107" t="n">
        <v>41</v>
      </c>
      <c r="J165" s="96" t="n"/>
      <c r="K165" s="96" t="n"/>
      <c r="L165" s="99" t="n">
        <v>1258.79</v>
      </c>
      <c r="M165" s="96" t="n"/>
      <c r="N165" s="99" t="n">
        <v>89701.10000000001</v>
      </c>
    </row>
    <row r="166" ht="19.35" customHeight="1">
      <c r="A166" s="92" t="n"/>
      <c r="B166" s="105" t="n"/>
      <c r="C166" s="84" t="inlineStr">
        <is>
          <t>Всего по позиции</t>
        </is>
      </c>
      <c r="D166" s="266" t="n"/>
      <c r="E166" s="267" t="n"/>
      <c r="F166" s="96" t="n"/>
      <c r="G166" s="103" t="n"/>
      <c r="H166" s="103" t="n"/>
      <c r="I166" s="110" t="n"/>
      <c r="J166" s="110" t="n"/>
      <c r="K166" s="110" t="n"/>
      <c r="L166" s="111" t="n">
        <v>14277</v>
      </c>
      <c r="M166" s="110" t="n"/>
      <c r="N166" s="90" t="n"/>
    </row>
    <row r="167" ht="19.35" customHeight="1">
      <c r="A167" s="118" t="n"/>
      <c r="B167" s="118" t="n"/>
      <c r="C167" s="36" t="inlineStr">
        <is>
          <t>Итого по разделу 1. Вырубка просеки</t>
        </is>
      </c>
      <c r="L167" s="119" t="n">
        <v>698529.33</v>
      </c>
      <c r="M167" s="118" t="n"/>
      <c r="N167" s="120" t="n"/>
    </row>
    <row r="168" ht="19.35" customHeight="1">
      <c r="A168" s="121" t="n"/>
      <c r="B168" s="122" t="n"/>
      <c r="C168" s="123" t="inlineStr">
        <is>
          <t>Итого прямые затраты по разделу</t>
        </is>
      </c>
      <c r="L168" s="124" t="n">
        <v>390049.26</v>
      </c>
      <c r="M168" s="125" t="n"/>
      <c r="N168" s="124" t="n">
        <v>18480948.53</v>
      </c>
    </row>
    <row r="169" ht="19.35" customHeight="1">
      <c r="A169" s="121" t="n"/>
      <c r="B169" s="122" t="n"/>
      <c r="C169" s="123" t="inlineStr">
        <is>
          <t>в том числе</t>
        </is>
      </c>
      <c r="L169" s="124" t="n"/>
      <c r="M169" s="125" t="n"/>
      <c r="N169" s="124" t="n"/>
    </row>
    <row r="170" ht="19.35" customHeight="1">
      <c r="A170" s="121" t="n"/>
      <c r="B170" s="122" t="n"/>
      <c r="C170" s="123" t="inlineStr">
        <is>
          <t>- оплата труда (ОТ)</t>
        </is>
      </c>
      <c r="L170" s="124" t="n">
        <v>204917.84</v>
      </c>
      <c r="M170" s="125" t="n"/>
      <c r="N170" s="124" t="n">
        <v>14602445.28</v>
      </c>
    </row>
    <row r="171" ht="19.35" customHeight="1">
      <c r="A171" s="121" t="n"/>
      <c r="B171" s="122" t="n"/>
      <c r="C171" s="123" t="inlineStr">
        <is>
          <t>- эксплуатация машин и механизмов</t>
        </is>
      </c>
      <c r="L171" s="124" t="n">
        <v>185131.42</v>
      </c>
      <c r="M171" s="125" t="n"/>
      <c r="N171" s="124" t="n">
        <v>3878503.25</v>
      </c>
    </row>
    <row r="172" ht="19.35" customHeight="1">
      <c r="A172" s="121" t="n"/>
      <c r="B172" s="126" t="n"/>
      <c r="C172" s="127" t="inlineStr">
        <is>
          <t>в том числе</t>
        </is>
      </c>
      <c r="L172" s="124" t="n"/>
      <c r="M172" s="125" t="n"/>
      <c r="N172" s="124" t="n"/>
    </row>
    <row r="173" ht="19.35" customHeight="1">
      <c r="A173" s="121" t="n"/>
      <c r="B173" s="126" t="n"/>
      <c r="C173" s="127" t="inlineStr">
        <is>
          <t>эксплуатация машин и механизмов без учета доплат к оплате труда машинистов</t>
        </is>
      </c>
      <c r="L173" s="124" t="n">
        <v>185131.42</v>
      </c>
      <c r="M173" s="125" t="n"/>
      <c r="N173" s="124" t="n">
        <v>3878503.25</v>
      </c>
    </row>
    <row r="174" ht="19.35" customHeight="1">
      <c r="A174" s="121" t="n"/>
      <c r="B174" s="126" t="n"/>
      <c r="C174" s="127" t="inlineStr">
        <is>
          <t>в том числе</t>
        </is>
      </c>
      <c r="L174" s="124" t="n"/>
      <c r="M174" s="125" t="n"/>
      <c r="N174" s="124" t="n"/>
    </row>
    <row r="175" ht="19.35" customHeight="1">
      <c r="A175" s="121" t="n"/>
      <c r="B175" s="126" t="n"/>
      <c r="C175" s="127" t="inlineStr">
        <is>
          <t>оплата труда машинистов (ОТм)</t>
        </is>
      </c>
      <c r="L175" s="124" t="n">
        <v>32374.51</v>
      </c>
      <c r="M175" s="125" t="n"/>
      <c r="N175" s="124" t="n">
        <v>2307007.59</v>
      </c>
    </row>
    <row r="176" ht="19.35" customHeight="1">
      <c r="A176" s="121" t="n"/>
      <c r="B176" s="122" t="n"/>
      <c r="C176" s="123" t="inlineStr">
        <is>
          <t>Итого ФОТ (справочно)</t>
        </is>
      </c>
      <c r="L176" s="124" t="n">
        <v>237292.35</v>
      </c>
      <c r="M176" s="125" t="n"/>
      <c r="N176" s="124" t="n">
        <v>16909452.87</v>
      </c>
    </row>
    <row r="177" ht="19.35" customHeight="1">
      <c r="A177" s="121" t="n"/>
      <c r="B177" s="122" t="n"/>
      <c r="C177" s="123" t="inlineStr">
        <is>
          <t>Итого накладные расходы</t>
        </is>
      </c>
      <c r="L177" s="124" t="n">
        <v>211190.19</v>
      </c>
      <c r="M177" s="125" t="n"/>
      <c r="N177" s="124" t="n">
        <v>15049413.05</v>
      </c>
    </row>
    <row r="178" ht="19.35" customHeight="1">
      <c r="A178" s="121" t="n"/>
      <c r="B178" s="122" t="n"/>
      <c r="C178" s="123" t="inlineStr">
        <is>
          <t>Итого сметная прибыль</t>
        </is>
      </c>
      <c r="L178" s="124" t="n">
        <v>97289.88</v>
      </c>
      <c r="M178" s="125" t="n"/>
      <c r="N178" s="124" t="n">
        <v>6932875.67</v>
      </c>
    </row>
    <row r="179" ht="19.35" customHeight="1">
      <c r="A179" s="121" t="n"/>
      <c r="B179" s="128" t="n"/>
      <c r="C179" s="129" t="inlineStr">
        <is>
          <t>Итого по разделу</t>
        </is>
      </c>
      <c r="L179" s="119" t="n">
        <v>698529.33</v>
      </c>
      <c r="M179" s="130" t="n"/>
      <c r="N179" s="119" t="n">
        <v>40463237.25</v>
      </c>
    </row>
    <row r="180" ht="19.35" customHeight="1">
      <c r="A180" s="121" t="n"/>
      <c r="B180" s="126" t="n"/>
      <c r="C180" s="127" t="inlineStr">
        <is>
          <t>Справочно</t>
        </is>
      </c>
      <c r="L180" s="124" t="n"/>
      <c r="M180" s="125" t="n"/>
      <c r="N180" s="124" t="n"/>
    </row>
    <row r="181" ht="19.35" customHeight="1">
      <c r="A181" s="121" t="n"/>
      <c r="B181" s="122" t="n"/>
      <c r="C181" s="127" t="inlineStr">
        <is>
          <t>затраты труда рабочих</t>
        </is>
      </c>
      <c r="I181" s="131" t="n">
        <v>24251.23128</v>
      </c>
      <c r="J181" s="132" t="n"/>
      <c r="K181" s="132" t="n"/>
      <c r="L181" s="125" t="n"/>
      <c r="M181" s="125" t="n"/>
      <c r="N181" s="125" t="n"/>
    </row>
    <row r="182" ht="19.35" customHeight="1">
      <c r="A182" s="121" t="n"/>
      <c r="B182" s="122" t="n"/>
      <c r="C182" s="127" t="inlineStr">
        <is>
          <t>затраты труда машинистов</t>
        </is>
      </c>
      <c r="I182" s="131" t="n">
        <v>2398.0746</v>
      </c>
      <c r="J182" s="132" t="n"/>
      <c r="K182" s="132" t="n"/>
      <c r="L182" s="125" t="n"/>
      <c r="M182" s="125" t="n"/>
      <c r="N182" s="125" t="n"/>
    </row>
    <row r="183" ht="19.35" customHeight="1">
      <c r="A183" s="133" t="n"/>
      <c r="B183" s="134" t="n"/>
      <c r="C183" s="135" t="inlineStr">
        <is>
          <t>ВСЕГО по смете</t>
        </is>
      </c>
      <c r="D183" s="136" t="n"/>
      <c r="E183" s="136" t="n"/>
      <c r="F183" s="137" t="n"/>
      <c r="G183" s="137" t="n"/>
      <c r="H183" s="137" t="n"/>
      <c r="I183" s="137" t="n"/>
      <c r="J183" s="137" t="n"/>
      <c r="K183" s="137" t="n"/>
      <c r="L183" s="138" t="n"/>
      <c r="M183" s="137" t="n"/>
      <c r="N183" s="139" t="n"/>
    </row>
    <row r="184" ht="19.35" customHeight="1">
      <c r="A184" s="121" t="n"/>
      <c r="B184" s="128" t="n"/>
      <c r="C184" s="129" t="inlineStr">
        <is>
          <t>Итого по всем разделам</t>
        </is>
      </c>
      <c r="L184" s="119" t="n">
        <v>698529.33</v>
      </c>
      <c r="M184" s="120" t="n"/>
      <c r="N184" s="119" t="n"/>
    </row>
    <row r="185" ht="19.35" customHeight="1">
      <c r="A185" s="121" t="n"/>
      <c r="B185" s="122" t="n"/>
      <c r="C185" s="123" t="inlineStr">
        <is>
          <t>ВСЕГО строительные работы</t>
        </is>
      </c>
      <c r="L185" s="124" t="n">
        <v>698529.33</v>
      </c>
      <c r="M185" s="125" t="n"/>
      <c r="N185" s="124" t="n">
        <v>40463237.25</v>
      </c>
    </row>
    <row r="186" ht="19.35" customHeight="1">
      <c r="A186" s="121" t="n"/>
      <c r="B186" s="126" t="n"/>
      <c r="C186" s="127" t="inlineStr">
        <is>
          <t>в том числе</t>
        </is>
      </c>
      <c r="L186" s="124" t="n"/>
      <c r="M186" s="125" t="n"/>
      <c r="N186" s="124" t="n"/>
    </row>
    <row r="187" ht="19.35" customHeight="1">
      <c r="A187" s="121" t="n"/>
      <c r="B187" s="126" t="n"/>
      <c r="C187" s="127" t="inlineStr">
        <is>
          <t>всего прямые затраты</t>
        </is>
      </c>
      <c r="L187" s="124" t="n">
        <v>390049.26</v>
      </c>
      <c r="M187" s="125" t="n"/>
      <c r="N187" s="124" t="n">
        <v>18480948.53</v>
      </c>
    </row>
    <row r="188" ht="19.35" customHeight="1">
      <c r="A188" s="121" t="n"/>
      <c r="B188" s="126" t="n"/>
      <c r="C188" s="127" t="inlineStr">
        <is>
          <t>в том числе</t>
        </is>
      </c>
      <c r="L188" s="124" t="n"/>
      <c r="M188" s="125" t="n"/>
      <c r="N188" s="124" t="n"/>
    </row>
    <row r="189" ht="19.35" customHeight="1">
      <c r="A189" s="121" t="n"/>
      <c r="B189" s="126" t="n"/>
      <c r="C189" s="127" t="inlineStr">
        <is>
          <t>- оплата труда (ОТ)</t>
        </is>
      </c>
      <c r="L189" s="124" t="n">
        <v>204917.84</v>
      </c>
      <c r="M189" s="125" t="n"/>
      <c r="N189" s="124" t="n">
        <v>14602445.28</v>
      </c>
    </row>
    <row r="190" ht="19.35" customHeight="1">
      <c r="A190" s="121" t="n"/>
      <c r="B190" s="126" t="n"/>
      <c r="C190" s="127" t="inlineStr">
        <is>
          <t>- эксплуатация машин и механизмов</t>
        </is>
      </c>
      <c r="L190" s="124" t="n">
        <v>185131.42</v>
      </c>
      <c r="M190" s="125" t="n"/>
      <c r="N190" s="124" t="n">
        <v>3878503.25</v>
      </c>
    </row>
    <row r="191" ht="19.35" customHeight="1">
      <c r="A191" s="121" t="n"/>
      <c r="B191" s="126" t="n"/>
      <c r="C191" s="127" t="inlineStr">
        <is>
          <t>в т.ч. эксплуатация машин и механизмов без учета доплат к оплате труда машинистов</t>
        </is>
      </c>
      <c r="L191" s="124" t="n">
        <v>185131.42</v>
      </c>
      <c r="M191" s="125" t="n"/>
      <c r="N191" s="124" t="n">
        <v>3878503.25</v>
      </c>
    </row>
    <row r="192" ht="19.35" customHeight="1">
      <c r="A192" s="121" t="n"/>
      <c r="B192" s="126" t="n"/>
      <c r="C192" s="127" t="inlineStr">
        <is>
          <t>- в т.ч. оплата труда машинистов (ОТм)</t>
        </is>
      </c>
      <c r="L192" s="124" t="n">
        <v>32374.51</v>
      </c>
      <c r="M192" s="125" t="n"/>
      <c r="N192" s="124" t="n">
        <v>2307007.59</v>
      </c>
    </row>
    <row r="193" ht="19.35" customHeight="1">
      <c r="A193" s="121" t="n"/>
      <c r="B193" s="126" t="n"/>
      <c r="C193" s="127" t="inlineStr">
        <is>
          <t>всего ФОТ (справочно)</t>
        </is>
      </c>
      <c r="L193" s="124" t="n">
        <v>237292.35</v>
      </c>
      <c r="M193" s="125" t="n"/>
      <c r="N193" s="124" t="n">
        <v>16909452.87</v>
      </c>
    </row>
    <row r="194" ht="19.35" customHeight="1">
      <c r="A194" s="121" t="n"/>
      <c r="B194" s="126" t="n"/>
      <c r="C194" s="127" t="inlineStr">
        <is>
          <t>всего накладные расходы</t>
        </is>
      </c>
      <c r="L194" s="124" t="n">
        <v>211190.19</v>
      </c>
      <c r="M194" s="125" t="n"/>
      <c r="N194" s="124" t="n">
        <v>15049413.05</v>
      </c>
    </row>
    <row r="195" ht="19.35" customHeight="1">
      <c r="A195" s="121" t="n"/>
      <c r="B195" s="126" t="n"/>
      <c r="C195" s="127" t="inlineStr">
        <is>
          <t>всего сметная прибыль</t>
        </is>
      </c>
      <c r="L195" s="124" t="n">
        <v>97289.88</v>
      </c>
      <c r="M195" s="125" t="n"/>
      <c r="N195" s="124" t="n">
        <v>6932875.67</v>
      </c>
    </row>
    <row r="196" ht="19.35" customHeight="1">
      <c r="A196" s="121" t="n"/>
      <c r="B196" s="128" t="n"/>
      <c r="C196" s="129" t="inlineStr">
        <is>
          <t>ВСЕГО по смете</t>
        </is>
      </c>
      <c r="L196" s="119" t="n">
        <v>698529.33</v>
      </c>
      <c r="M196" s="120" t="n"/>
      <c r="N196" s="119" t="n">
        <v>40463237.25</v>
      </c>
    </row>
    <row r="197" ht="19.35" customHeight="1">
      <c r="A197" s="121" t="n"/>
      <c r="B197" s="126" t="n"/>
      <c r="C197" s="127" t="inlineStr">
        <is>
          <t>Всего прямые затраты</t>
        </is>
      </c>
      <c r="L197" s="124" t="n">
        <v>390049.26</v>
      </c>
      <c r="M197" s="125" t="n"/>
      <c r="N197" s="124" t="n">
        <v>18480948.53</v>
      </c>
    </row>
    <row r="198" ht="19.35" customHeight="1">
      <c r="A198" s="121" t="n"/>
      <c r="B198" s="126" t="n"/>
      <c r="C198" s="127" t="inlineStr">
        <is>
          <t>в том числе</t>
        </is>
      </c>
      <c r="L198" s="124" t="n"/>
      <c r="M198" s="125" t="n"/>
      <c r="N198" s="124" t="n"/>
    </row>
    <row r="199" ht="19.35" customHeight="1">
      <c r="A199" s="121" t="n"/>
      <c r="B199" s="126" t="n"/>
      <c r="C199" s="127" t="inlineStr">
        <is>
          <t>- оплата труда рабочих (ОТ)</t>
        </is>
      </c>
      <c r="L199" s="124" t="n">
        <v>204917.84</v>
      </c>
      <c r="M199" s="125" t="n"/>
      <c r="N199" s="124" t="n">
        <v>14602445.28</v>
      </c>
    </row>
    <row r="200" ht="19.35" customHeight="1">
      <c r="A200" s="121" t="n"/>
      <c r="B200" s="126" t="n"/>
      <c r="C200" s="127" t="inlineStr">
        <is>
          <t>- эксплуатация машин и механизмов</t>
        </is>
      </c>
      <c r="L200" s="124" t="n">
        <v>185131.42</v>
      </c>
      <c r="M200" s="125" t="n"/>
      <c r="N200" s="124" t="n">
        <v>3878503.25</v>
      </c>
    </row>
    <row r="201" ht="19.35" customHeight="1">
      <c r="A201" s="121" t="n"/>
      <c r="B201" s="126" t="n"/>
      <c r="C201" s="127" t="inlineStr">
        <is>
          <t>в т.ч. эксплуатация машин и механизмов без учета доплат к оплате труда машинистов</t>
        </is>
      </c>
      <c r="L201" s="124" t="n">
        <v>185131.42</v>
      </c>
      <c r="M201" s="125" t="n"/>
      <c r="N201" s="124" t="n">
        <v>3878503.25</v>
      </c>
    </row>
    <row r="202" ht="19.35" customHeight="1">
      <c r="A202" s="121" t="n"/>
      <c r="B202" s="126" t="n"/>
      <c r="C202" s="127" t="inlineStr">
        <is>
          <t>- в т.ч. оплата труда машинистов (ОТм)</t>
        </is>
      </c>
      <c r="L202" s="124" t="n">
        <v>32374.51</v>
      </c>
      <c r="M202" s="125" t="n"/>
      <c r="N202" s="124" t="n">
        <v>2307007.59</v>
      </c>
    </row>
    <row r="203" ht="19.35" customHeight="1">
      <c r="A203" s="121" t="n"/>
      <c r="B203" s="126" t="n"/>
      <c r="C203" s="127" t="inlineStr">
        <is>
          <t>Всего ФОТ (справочно)</t>
        </is>
      </c>
      <c r="L203" s="124" t="n">
        <v>237292.35</v>
      </c>
      <c r="M203" s="125" t="n"/>
      <c r="N203" s="124" t="n">
        <v>16909452.87</v>
      </c>
    </row>
    <row r="204" ht="19.35" customHeight="1">
      <c r="A204" s="121" t="n"/>
      <c r="B204" s="126" t="n"/>
      <c r="C204" s="127" t="inlineStr">
        <is>
          <t>Всего накладные расходы</t>
        </is>
      </c>
      <c r="L204" s="124" t="n">
        <v>211190.19</v>
      </c>
      <c r="M204" s="125" t="n"/>
      <c r="N204" s="124" t="n">
        <v>15049413.05</v>
      </c>
    </row>
    <row r="205" ht="19.35" customHeight="1">
      <c r="A205" s="121" t="n"/>
      <c r="B205" s="126" t="n"/>
      <c r="C205" s="127" t="inlineStr">
        <is>
          <t>Всего сметная прибыль</t>
        </is>
      </c>
      <c r="L205" s="124" t="n">
        <v>97289.88</v>
      </c>
      <c r="M205" s="125" t="n"/>
      <c r="N205" s="124" t="n">
        <v>6932875.67</v>
      </c>
    </row>
    <row r="206" ht="19.35" customHeight="1">
      <c r="A206" s="121" t="n"/>
      <c r="B206" s="126" t="n"/>
      <c r="C206" s="127" t="inlineStr">
        <is>
          <t>Справочно</t>
        </is>
      </c>
      <c r="L206" s="124" t="n"/>
      <c r="M206" s="125" t="n"/>
      <c r="N206" s="124" t="n"/>
    </row>
    <row r="207" ht="19.35" customHeight="1">
      <c r="A207" s="121" t="n"/>
      <c r="B207" s="122" t="n"/>
      <c r="C207" s="127" t="inlineStr">
        <is>
          <t>затраты труда рабочих</t>
        </is>
      </c>
      <c r="I207" s="131" t="n">
        <v>24251.23128</v>
      </c>
      <c r="J207" s="132" t="n"/>
      <c r="K207" s="132" t="n"/>
      <c r="L207" s="125" t="n"/>
      <c r="M207" s="125" t="n"/>
      <c r="N207" s="125" t="n"/>
    </row>
    <row r="208" ht="19.35" customHeight="1">
      <c r="A208" s="121" t="n"/>
      <c r="B208" s="122" t="n"/>
      <c r="C208" s="127" t="inlineStr">
        <is>
          <t>затраты труда машинистов</t>
        </is>
      </c>
      <c r="I208" s="131" t="n">
        <v>2398.0746</v>
      </c>
      <c r="J208" s="132" t="n"/>
      <c r="K208" s="132" t="n"/>
      <c r="L208" s="125" t="n"/>
      <c r="M208" s="125" t="n"/>
      <c r="N208" s="125" t="n"/>
    </row>
    <row r="209" ht="19.35" customHeight="1">
      <c r="A209" s="121" t="n"/>
      <c r="B209" s="140" t="n"/>
      <c r="C209" s="140" t="n"/>
      <c r="D209" s="36" t="n"/>
      <c r="E209" s="36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1" t="inlineStr">
        <is>
          <t>Составил: ______________________________________/  Григорова И. А. /</t>
        </is>
      </c>
    </row>
    <row r="211" ht="19.35" customHeight="1">
      <c r="A211" s="141" t="n"/>
      <c r="B211" s="141" t="n"/>
      <c r="C211" s="142" t="inlineStr">
        <is>
          <t>должность, подпись (инициалы, фамилия)</t>
        </is>
      </c>
      <c r="G211" s="143" t="n"/>
      <c r="H211" s="143" t="n"/>
      <c r="I211" s="143" t="n"/>
      <c r="J211" s="141" t="n"/>
      <c r="K211" s="141" t="n"/>
      <c r="L211" s="141" t="n"/>
      <c r="M211" s="141" t="n"/>
      <c r="N211" s="141" t="n"/>
    </row>
    <row r="212" ht="19.35" customHeight="1">
      <c r="A212" s="141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2" t="inlineStr">
        <is>
          <t>должность, подпись (инициалы, фамилия)</t>
        </is>
      </c>
      <c r="G213" s="143" t="n"/>
      <c r="H213" s="143" t="n"/>
      <c r="I213" s="143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Амурская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Амурская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02-35_1-10</t>
        </is>
      </c>
    </row>
    <row r="25" ht="19.35" customHeight="1">
      <c r="A25" s="7" t="inlineStr">
        <is>
          <t>35 ВЛ220 Архара-Облучье с отпайкой на ПС Тарманчука. Кундурское уч. л-во Архаринского л-ва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1945.46</v>
      </c>
      <c r="M31" s="61" t="n">
        <v>27.3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4474.55</v>
      </c>
      <c r="E32" s="68" t="inlineStr">
        <is>
          <t>(</t>
        </is>
      </c>
      <c r="F32" s="67" t="n">
        <v>62.79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3257.85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/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4474.55</v>
      </c>
      <c r="E34" s="68" t="inlineStr">
        <is>
          <t>(</t>
        </is>
      </c>
      <c r="F34" s="74" t="n">
        <v>62.79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Пролет 169-330,1-10 ПС Тарманчукан-Т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42" customHeight="1">
      <c r="A44" s="84" t="inlineStr">
        <is>
          <t>1</t>
        </is>
      </c>
      <c r="B44" s="87" t="inlineStr">
        <is>
          <t>ФЕР01-02-101-02</t>
        </is>
      </c>
      <c r="C44" s="88" t="inlineStr">
        <is>
          <t>Разделка древесины мягких пород, полученной от валки леса, диаметр стволов: до 16 см</t>
        </is>
      </c>
      <c r="D44" s="266" t="n"/>
      <c r="E44" s="267" t="n"/>
      <c r="F44" s="89" t="inlineStr">
        <is>
          <t>100 деревьев</t>
        </is>
      </c>
      <c r="G44" s="90" t="n">
        <v>54.45</v>
      </c>
      <c r="H44" s="91" t="n">
        <v>1</v>
      </c>
      <c r="I44" s="112" t="n">
        <v>54.45</v>
      </c>
      <c r="J44" s="90" t="n"/>
      <c r="K44" s="90" t="n"/>
      <c r="L44" s="90" t="n"/>
      <c r="M44" s="90" t="n"/>
      <c r="N44" s="90" t="n"/>
    </row>
    <row r="45" ht="24.6" customHeight="1">
      <c r="A45" s="92" t="n"/>
      <c r="B45" s="93" t="inlineStr">
        <is>
          <t>Прил.1.12 п.3.213</t>
        </is>
      </c>
      <c r="C45" s="94" t="inlineStr">
        <is>
          <t>Разделка древесины без заготовки дров ОЗП=0,8; ЭМ=0,7; ЗПМ=0,7; ТЗ=0,8; ТЗМ=0,7</t>
        </is>
      </c>
      <c r="D45" s="266" t="n"/>
      <c r="E45" s="266" t="n"/>
      <c r="F45" s="266" t="n"/>
      <c r="G45" s="266" t="n"/>
      <c r="H45" s="266" t="n"/>
      <c r="I45" s="266" t="n"/>
      <c r="J45" s="266" t="n"/>
      <c r="K45" s="266" t="n"/>
      <c r="L45" s="266" t="n"/>
      <c r="M45" s="266" t="n"/>
      <c r="N45" s="267" t="n"/>
    </row>
    <row r="46" ht="19.35" customHeight="1">
      <c r="A46" s="92" t="n"/>
      <c r="B46" s="93" t="inlineStr">
        <is>
          <t>1</t>
        </is>
      </c>
      <c r="C46" s="94" t="inlineStr">
        <is>
          <t>ОТ</t>
        </is>
      </c>
      <c r="D46" s="266" t="n"/>
      <c r="E46" s="267" t="n"/>
      <c r="F46" s="95" t="n"/>
      <c r="G46" s="95" t="n"/>
      <c r="H46" s="95" t="n"/>
      <c r="I46" s="96" t="n"/>
      <c r="J46" s="97" t="n">
        <v>112.29</v>
      </c>
      <c r="K46" s="144" t="n">
        <v>0.96</v>
      </c>
      <c r="L46" s="99" t="n">
        <v>5869.62</v>
      </c>
      <c r="M46" s="97" t="n">
        <v>71.26000000000001</v>
      </c>
      <c r="N46" s="99" t="n">
        <v>418269.12</v>
      </c>
    </row>
    <row r="47" ht="19.35" customHeight="1">
      <c r="A47" s="92" t="n"/>
      <c r="B47" s="100" t="n"/>
      <c r="C47" s="94" t="inlineStr">
        <is>
          <t>ЗТ</t>
        </is>
      </c>
      <c r="D47" s="266" t="n"/>
      <c r="E47" s="267" t="n"/>
      <c r="F47" s="101" t="inlineStr">
        <is>
          <t>чел.-ч</t>
        </is>
      </c>
      <c r="G47" s="271" t="n">
        <v>13.4</v>
      </c>
      <c r="H47" s="144" t="n">
        <v>0.96</v>
      </c>
      <c r="I47" s="272" t="n">
        <v>700.4448</v>
      </c>
      <c r="J47" s="96" t="n"/>
      <c r="K47" s="96" t="n"/>
      <c r="L47" s="96" t="n"/>
      <c r="M47" s="96" t="n"/>
      <c r="N47" s="96" t="n"/>
    </row>
    <row r="48" ht="19.35" customHeight="1">
      <c r="A48" s="92" t="n"/>
      <c r="B48" s="100" t="n"/>
      <c r="C48" s="94" t="inlineStr">
        <is>
          <t>Итого по расценке</t>
        </is>
      </c>
      <c r="D48" s="266" t="n"/>
      <c r="E48" s="267" t="n"/>
      <c r="F48" s="95" t="n"/>
      <c r="G48" s="103" t="n"/>
      <c r="H48" s="103" t="n"/>
      <c r="I48" s="96" t="n"/>
      <c r="J48" s="97" t="n">
        <v>112.29</v>
      </c>
      <c r="K48" s="96" t="n"/>
      <c r="L48" s="99" t="n">
        <v>5869.62</v>
      </c>
      <c r="M48" s="96" t="n"/>
      <c r="N48" s="104" t="n"/>
    </row>
    <row r="49" ht="19.35" customHeight="1">
      <c r="A49" s="92" t="n"/>
      <c r="B49" s="105" t="n"/>
      <c r="C49" s="94" t="inlineStr">
        <is>
          <t>ФОТ</t>
        </is>
      </c>
      <c r="D49" s="266" t="n"/>
      <c r="E49" s="267" t="n"/>
      <c r="F49" s="95" t="n"/>
      <c r="G49" s="103" t="n"/>
      <c r="H49" s="103" t="n"/>
      <c r="I49" s="96" t="n"/>
      <c r="J49" s="96" t="n"/>
      <c r="K49" s="96" t="n"/>
      <c r="L49" s="99" t="n">
        <v>5869.62</v>
      </c>
      <c r="M49" s="96" t="n"/>
      <c r="N49" s="99" t="n">
        <v>418269.12</v>
      </c>
    </row>
    <row r="50" ht="42" customHeight="1">
      <c r="A50" s="92" t="n"/>
      <c r="B50" s="106" t="inlineStr">
        <is>
          <t>Пр/812-001.4-1</t>
        </is>
      </c>
      <c r="C50" s="94" t="inlineStr">
        <is>
          <t>НР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89</v>
      </c>
      <c r="H50" s="108" t="n"/>
      <c r="I50" s="107" t="n">
        <v>89</v>
      </c>
      <c r="J50" s="96" t="n"/>
      <c r="K50" s="96" t="n"/>
      <c r="L50" s="99" t="n">
        <v>5223.96</v>
      </c>
      <c r="M50" s="96" t="n"/>
      <c r="N50" s="109" t="n">
        <v>372259.52</v>
      </c>
    </row>
    <row r="51" ht="42" customHeight="1">
      <c r="A51" s="92" t="n"/>
      <c r="B51" s="106" t="inlineStr">
        <is>
          <t>Пр/774-001.4</t>
        </is>
      </c>
      <c r="C51" s="94" t="inlineStr">
        <is>
          <t>СП Земляные работы по другим видам работ (подготовительным, сопутствующим, укрепительным)</t>
        </is>
      </c>
      <c r="D51" s="266" t="n"/>
      <c r="E51" s="267" t="n"/>
      <c r="F51" s="101" t="inlineStr">
        <is>
          <t>%</t>
        </is>
      </c>
      <c r="G51" s="107" t="n">
        <v>41</v>
      </c>
      <c r="H51" s="108" t="n"/>
      <c r="I51" s="107" t="n">
        <v>41</v>
      </c>
      <c r="J51" s="96" t="n"/>
      <c r="K51" s="96" t="n"/>
      <c r="L51" s="99" t="n">
        <v>2406.54</v>
      </c>
      <c r="M51" s="96" t="n"/>
      <c r="N51" s="99" t="n">
        <v>171490.34</v>
      </c>
    </row>
    <row r="52" ht="19.35" customHeight="1">
      <c r="A52" s="92" t="n"/>
      <c r="B52" s="105" t="n"/>
      <c r="C52" s="84" t="inlineStr">
        <is>
          <t>Всего по позиции</t>
        </is>
      </c>
      <c r="D52" s="266" t="n"/>
      <c r="E52" s="267" t="n"/>
      <c r="F52" s="96" t="n"/>
      <c r="G52" s="103" t="n"/>
      <c r="H52" s="103" t="n"/>
      <c r="I52" s="110" t="n"/>
      <c r="J52" s="110" t="n"/>
      <c r="K52" s="110" t="n"/>
      <c r="L52" s="111" t="n">
        <v>13500.12</v>
      </c>
      <c r="M52" s="110" t="n"/>
      <c r="N52" s="90" t="n"/>
    </row>
    <row r="53" ht="42" customHeight="1">
      <c r="A53" s="84" t="inlineStr">
        <is>
          <t>2</t>
        </is>
      </c>
      <c r="B53" s="87" t="inlineStr">
        <is>
          <t>ФЕР01-02-101-05</t>
        </is>
      </c>
      <c r="C53" s="88" t="inlineStr">
        <is>
          <t>Разделка древесины мягких пород, полученной от валки леса, диаметр стволов: до 28 см</t>
        </is>
      </c>
      <c r="D53" s="266" t="n"/>
      <c r="E53" s="267" t="n"/>
      <c r="F53" s="89" t="inlineStr">
        <is>
          <t>100 деревьев</t>
        </is>
      </c>
      <c r="G53" s="90" t="n">
        <v>24.86</v>
      </c>
      <c r="H53" s="91" t="n">
        <v>1</v>
      </c>
      <c r="I53" s="112" t="n">
        <v>24.86</v>
      </c>
      <c r="J53" s="90" t="n"/>
      <c r="K53" s="90" t="n"/>
      <c r="L53" s="90" t="n"/>
      <c r="M53" s="90" t="n"/>
      <c r="N53" s="90" t="n"/>
    </row>
    <row r="54" ht="24.6" customHeight="1">
      <c r="A54" s="92" t="n"/>
      <c r="B54" s="93" t="inlineStr">
        <is>
          <t>Прил.1.12 п.3.213</t>
        </is>
      </c>
      <c r="C54" s="94" t="inlineStr">
        <is>
          <t>Разделка древесины без заготовки дров ОЗП=0,8; ЭМ=0,7; ЗПМ=0,7; ТЗ=0,8; ТЗМ=0,7</t>
        </is>
      </c>
      <c r="D54" s="266" t="n"/>
      <c r="E54" s="266" t="n"/>
      <c r="F54" s="266" t="n"/>
      <c r="G54" s="266" t="n"/>
      <c r="H54" s="266" t="n"/>
      <c r="I54" s="266" t="n"/>
      <c r="J54" s="266" t="n"/>
      <c r="K54" s="266" t="n"/>
      <c r="L54" s="266" t="n"/>
      <c r="M54" s="266" t="n"/>
      <c r="N54" s="267" t="n"/>
    </row>
    <row r="55" ht="19.35" customHeight="1">
      <c r="A55" s="92" t="n"/>
      <c r="B55" s="93" t="inlineStr">
        <is>
          <t>1</t>
        </is>
      </c>
      <c r="C55" s="94" t="inlineStr">
        <is>
          <t>ОТ</t>
        </is>
      </c>
      <c r="D55" s="266" t="n"/>
      <c r="E55" s="267" t="n"/>
      <c r="F55" s="95" t="n"/>
      <c r="G55" s="95" t="n"/>
      <c r="H55" s="95" t="n"/>
      <c r="I55" s="96" t="n"/>
      <c r="J55" s="97" t="n">
        <v>323.47</v>
      </c>
      <c r="K55" s="144" t="n">
        <v>0.96</v>
      </c>
      <c r="L55" s="99" t="n">
        <v>7719.81</v>
      </c>
      <c r="M55" s="97" t="n">
        <v>71.26000000000001</v>
      </c>
      <c r="N55" s="99" t="n">
        <v>550113.66</v>
      </c>
    </row>
    <row r="56" ht="19.35" customHeight="1">
      <c r="A56" s="92" t="n"/>
      <c r="B56" s="100" t="n"/>
      <c r="C56" s="94" t="inlineStr">
        <is>
          <t>ЗТ</t>
        </is>
      </c>
      <c r="D56" s="266" t="n"/>
      <c r="E56" s="267" t="n"/>
      <c r="F56" s="101" t="inlineStr">
        <is>
          <t>чел.-ч</t>
        </is>
      </c>
      <c r="G56" s="271" t="n">
        <v>38.6</v>
      </c>
      <c r="H56" s="144" t="n">
        <v>0.96</v>
      </c>
      <c r="I56" s="270" t="n">
        <v>921.21216</v>
      </c>
      <c r="J56" s="96" t="n"/>
      <c r="K56" s="96" t="n"/>
      <c r="L56" s="96" t="n"/>
      <c r="M56" s="96" t="n"/>
      <c r="N56" s="96" t="n"/>
    </row>
    <row r="57" ht="19.35" customHeight="1">
      <c r="A57" s="92" t="n"/>
      <c r="B57" s="100" t="n"/>
      <c r="C57" s="94" t="inlineStr">
        <is>
          <t>Итого по расценке</t>
        </is>
      </c>
      <c r="D57" s="266" t="n"/>
      <c r="E57" s="267" t="n"/>
      <c r="F57" s="95" t="n"/>
      <c r="G57" s="103" t="n"/>
      <c r="H57" s="103" t="n"/>
      <c r="I57" s="96" t="n"/>
      <c r="J57" s="97" t="n">
        <v>323.47</v>
      </c>
      <c r="K57" s="96" t="n"/>
      <c r="L57" s="99" t="n">
        <v>7719.81</v>
      </c>
      <c r="M57" s="96" t="n"/>
      <c r="N57" s="104" t="n"/>
    </row>
    <row r="58" ht="19.35" customHeight="1">
      <c r="A58" s="92" t="n"/>
      <c r="B58" s="105" t="n"/>
      <c r="C58" s="94" t="inlineStr">
        <is>
          <t>ФОТ</t>
        </is>
      </c>
      <c r="D58" s="266" t="n"/>
      <c r="E58" s="267" t="n"/>
      <c r="F58" s="95" t="n"/>
      <c r="G58" s="103" t="n"/>
      <c r="H58" s="103" t="n"/>
      <c r="I58" s="96" t="n"/>
      <c r="J58" s="96" t="n"/>
      <c r="K58" s="96" t="n"/>
      <c r="L58" s="99" t="n">
        <v>7719.81</v>
      </c>
      <c r="M58" s="96" t="n"/>
      <c r="N58" s="99" t="n">
        <v>550113.66</v>
      </c>
    </row>
    <row r="59" ht="42" customHeight="1">
      <c r="A59" s="92" t="n"/>
      <c r="B59" s="106" t="inlineStr">
        <is>
          <t>Пр/812-001.4-1</t>
        </is>
      </c>
      <c r="C59" s="94" t="inlineStr">
        <is>
          <t>НР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89</v>
      </c>
      <c r="H59" s="108" t="n"/>
      <c r="I59" s="107" t="n">
        <v>89</v>
      </c>
      <c r="J59" s="96" t="n"/>
      <c r="K59" s="96" t="n"/>
      <c r="L59" s="99" t="n">
        <v>6870.63</v>
      </c>
      <c r="M59" s="96" t="n"/>
      <c r="N59" s="109" t="n">
        <v>489601.16</v>
      </c>
    </row>
    <row r="60" ht="42" customHeight="1">
      <c r="A60" s="92" t="n"/>
      <c r="B60" s="106" t="inlineStr">
        <is>
          <t>Пр/774-001.4</t>
        </is>
      </c>
      <c r="C60" s="94" t="inlineStr">
        <is>
          <t>СП Земляные работы по другим видам работ (подготовительным, сопутствующим, укрепительным)</t>
        </is>
      </c>
      <c r="D60" s="266" t="n"/>
      <c r="E60" s="267" t="n"/>
      <c r="F60" s="101" t="inlineStr">
        <is>
          <t>%</t>
        </is>
      </c>
      <c r="G60" s="107" t="n">
        <v>41</v>
      </c>
      <c r="H60" s="108" t="n"/>
      <c r="I60" s="107" t="n">
        <v>41</v>
      </c>
      <c r="J60" s="96" t="n"/>
      <c r="K60" s="96" t="n"/>
      <c r="L60" s="99" t="n">
        <v>3165.12</v>
      </c>
      <c r="M60" s="96" t="n"/>
      <c r="N60" s="99" t="n">
        <v>225546.6</v>
      </c>
    </row>
    <row r="61" ht="19.35" customHeight="1">
      <c r="A61" s="92" t="n"/>
      <c r="B61" s="105" t="n"/>
      <c r="C61" s="84" t="inlineStr">
        <is>
          <t>Всего по позиции</t>
        </is>
      </c>
      <c r="D61" s="266" t="n"/>
      <c r="E61" s="267" t="n"/>
      <c r="F61" s="96" t="n"/>
      <c r="G61" s="103" t="n"/>
      <c r="H61" s="103" t="n"/>
      <c r="I61" s="110" t="n"/>
      <c r="J61" s="110" t="n"/>
      <c r="K61" s="110" t="n"/>
      <c r="L61" s="111" t="n">
        <v>17755.56</v>
      </c>
      <c r="M61" s="110" t="n"/>
      <c r="N61" s="90" t="n"/>
    </row>
    <row r="62" ht="42" customHeight="1">
      <c r="A62" s="84" t="inlineStr">
        <is>
          <t>3</t>
        </is>
      </c>
      <c r="B62" s="87" t="inlineStr">
        <is>
          <t>ФЕР01-02-101-06</t>
        </is>
      </c>
      <c r="C62" s="88" t="inlineStr">
        <is>
          <t>Разделка древесины мягких пород, полученной от валки леса, диаметр стволов: до 32 см</t>
        </is>
      </c>
      <c r="D62" s="266" t="n"/>
      <c r="E62" s="267" t="n"/>
      <c r="F62" s="89" t="inlineStr">
        <is>
          <t>100 деревьев</t>
        </is>
      </c>
      <c r="G62" s="90" t="n">
        <v>9.43</v>
      </c>
      <c r="H62" s="91" t="n">
        <v>1</v>
      </c>
      <c r="I62" s="112" t="n">
        <v>9.43</v>
      </c>
      <c r="J62" s="90" t="n"/>
      <c r="K62" s="90" t="n"/>
      <c r="L62" s="90" t="n"/>
      <c r="M62" s="90" t="n"/>
      <c r="N62" s="90" t="n"/>
    </row>
    <row r="63" ht="24.6" customHeight="1">
      <c r="A63" s="92" t="n"/>
      <c r="B63" s="93" t="inlineStr">
        <is>
          <t>Прил.1.12 п.3.213</t>
        </is>
      </c>
      <c r="C63" s="94" t="inlineStr">
        <is>
          <t>Разделка древесины без заготовки дров ОЗП=0,8; ЭМ=0,7; ЗПМ=0,7; ТЗ=0,8; ТЗМ=0,7</t>
        </is>
      </c>
      <c r="D63" s="266" t="n"/>
      <c r="E63" s="266" t="n"/>
      <c r="F63" s="266" t="n"/>
      <c r="G63" s="266" t="n"/>
      <c r="H63" s="266" t="n"/>
      <c r="I63" s="266" t="n"/>
      <c r="J63" s="266" t="n"/>
      <c r="K63" s="266" t="n"/>
      <c r="L63" s="266" t="n"/>
      <c r="M63" s="266" t="n"/>
      <c r="N63" s="267" t="n"/>
    </row>
    <row r="64" ht="19.35" customHeight="1">
      <c r="A64" s="92" t="n"/>
      <c r="B64" s="93" t="inlineStr">
        <is>
          <t>1</t>
        </is>
      </c>
      <c r="C64" s="94" t="inlineStr">
        <is>
          <t>ОТ</t>
        </is>
      </c>
      <c r="D64" s="266" t="n"/>
      <c r="E64" s="267" t="n"/>
      <c r="F64" s="95" t="n"/>
      <c r="G64" s="95" t="n"/>
      <c r="H64" s="95" t="n"/>
      <c r="I64" s="96" t="n"/>
      <c r="J64" s="97" t="n">
        <v>406.43</v>
      </c>
      <c r="K64" s="144" t="n">
        <v>0.96</v>
      </c>
      <c r="L64" s="99" t="n">
        <v>3679.33</v>
      </c>
      <c r="M64" s="97" t="n">
        <v>71.26000000000001</v>
      </c>
      <c r="N64" s="99" t="n">
        <v>262189.06</v>
      </c>
    </row>
    <row r="65" ht="19.35" customHeight="1">
      <c r="A65" s="92" t="n"/>
      <c r="B65" s="100" t="n"/>
      <c r="C65" s="94" t="inlineStr">
        <is>
          <t>ЗТ</t>
        </is>
      </c>
      <c r="D65" s="266" t="n"/>
      <c r="E65" s="267" t="n"/>
      <c r="F65" s="101" t="inlineStr">
        <is>
          <t>чел.-ч</t>
        </is>
      </c>
      <c r="G65" s="271" t="n">
        <v>48.5</v>
      </c>
      <c r="H65" s="144" t="n">
        <v>0.96</v>
      </c>
      <c r="I65" s="272" t="n">
        <v>439.0608</v>
      </c>
      <c r="J65" s="96" t="n"/>
      <c r="K65" s="96" t="n"/>
      <c r="L65" s="96" t="n"/>
      <c r="M65" s="96" t="n"/>
      <c r="N65" s="96" t="n"/>
    </row>
    <row r="66" ht="19.35" customHeight="1">
      <c r="A66" s="92" t="n"/>
      <c r="B66" s="100" t="n"/>
      <c r="C66" s="94" t="inlineStr">
        <is>
          <t>Итого по расценке</t>
        </is>
      </c>
      <c r="D66" s="266" t="n"/>
      <c r="E66" s="267" t="n"/>
      <c r="F66" s="95" t="n"/>
      <c r="G66" s="103" t="n"/>
      <c r="H66" s="103" t="n"/>
      <c r="I66" s="96" t="n"/>
      <c r="J66" s="97" t="n">
        <v>406.43</v>
      </c>
      <c r="K66" s="96" t="n"/>
      <c r="L66" s="99" t="n">
        <v>3679.33</v>
      </c>
      <c r="M66" s="96" t="n"/>
      <c r="N66" s="104" t="n"/>
    </row>
    <row r="67" ht="19.35" customHeight="1">
      <c r="A67" s="92" t="n"/>
      <c r="B67" s="105" t="n"/>
      <c r="C67" s="94" t="inlineStr">
        <is>
          <t>ФОТ</t>
        </is>
      </c>
      <c r="D67" s="266" t="n"/>
      <c r="E67" s="267" t="n"/>
      <c r="F67" s="95" t="n"/>
      <c r="G67" s="103" t="n"/>
      <c r="H67" s="103" t="n"/>
      <c r="I67" s="96" t="n"/>
      <c r="J67" s="96" t="n"/>
      <c r="K67" s="96" t="n"/>
      <c r="L67" s="99" t="n">
        <v>3679.33</v>
      </c>
      <c r="M67" s="96" t="n"/>
      <c r="N67" s="99" t="n">
        <v>262189.06</v>
      </c>
    </row>
    <row r="68" ht="42" customHeight="1">
      <c r="A68" s="92" t="n"/>
      <c r="B68" s="106" t="inlineStr">
        <is>
          <t>Пр/812-001.4-1</t>
        </is>
      </c>
      <c r="C68" s="94" t="inlineStr">
        <is>
          <t>НР Земляные работы по другим видам работ (подготовительным, сопутствующим, укрепительным)</t>
        </is>
      </c>
      <c r="D68" s="266" t="n"/>
      <c r="E68" s="267" t="n"/>
      <c r="F68" s="101" t="inlineStr">
        <is>
          <t>%</t>
        </is>
      </c>
      <c r="G68" s="107" t="n">
        <v>89</v>
      </c>
      <c r="H68" s="108" t="n"/>
      <c r="I68" s="107" t="n">
        <v>89</v>
      </c>
      <c r="J68" s="96" t="n"/>
      <c r="K68" s="96" t="n"/>
      <c r="L68" s="99" t="n">
        <v>3274.6</v>
      </c>
      <c r="M68" s="96" t="n"/>
      <c r="N68" s="109" t="n">
        <v>233348.26</v>
      </c>
    </row>
    <row r="69" ht="42" customHeight="1">
      <c r="A69" s="92" t="n"/>
      <c r="B69" s="106" t="inlineStr">
        <is>
          <t>Пр/774-001.4</t>
        </is>
      </c>
      <c r="C69" s="94" t="inlineStr">
        <is>
          <t>СП Земляные работы по другим видам работ (подготовительным, сопутствующим, укрепительным)</t>
        </is>
      </c>
      <c r="D69" s="266" t="n"/>
      <c r="E69" s="267" t="n"/>
      <c r="F69" s="101" t="inlineStr">
        <is>
          <t>%</t>
        </is>
      </c>
      <c r="G69" s="107" t="n">
        <v>41</v>
      </c>
      <c r="H69" s="108" t="n"/>
      <c r="I69" s="107" t="n">
        <v>41</v>
      </c>
      <c r="J69" s="96" t="n"/>
      <c r="K69" s="96" t="n"/>
      <c r="L69" s="99" t="n">
        <v>1508.53</v>
      </c>
      <c r="M69" s="96" t="n"/>
      <c r="N69" s="99" t="n">
        <v>107497.51</v>
      </c>
    </row>
    <row r="70" ht="19.35" customHeight="1">
      <c r="A70" s="92" t="n"/>
      <c r="B70" s="105" t="n"/>
      <c r="C70" s="84" t="inlineStr">
        <is>
          <t>Всего по позиции</t>
        </is>
      </c>
      <c r="D70" s="266" t="n"/>
      <c r="E70" s="267" t="n"/>
      <c r="F70" s="96" t="n"/>
      <c r="G70" s="103" t="n"/>
      <c r="H70" s="103" t="n"/>
      <c r="I70" s="110" t="n"/>
      <c r="J70" s="110" t="n"/>
      <c r="K70" s="110" t="n"/>
      <c r="L70" s="111" t="n">
        <v>8462.459999999999</v>
      </c>
      <c r="M70" s="110" t="n"/>
      <c r="N70" s="90" t="n"/>
    </row>
    <row r="71" ht="55.35" customHeight="1">
      <c r="A71" s="84" t="inlineStr">
        <is>
          <t>4</t>
        </is>
      </c>
      <c r="B71" s="87" t="inlineStr">
        <is>
          <t>ФЕР01-02-101-09</t>
        </is>
      </c>
      <c r="C71" s="88" t="inlineStr">
        <is>
          <t>Разделка древесины твердых пород и лиственницы, полученной от валки леса, диаметр стволов: до 16 см</t>
        </is>
      </c>
      <c r="D71" s="266" t="n"/>
      <c r="E71" s="267" t="n"/>
      <c r="F71" s="89" t="inlineStr">
        <is>
          <t>100 деревьев</t>
        </is>
      </c>
      <c r="G71" s="90" t="n">
        <v>26.82</v>
      </c>
      <c r="H71" s="91" t="n">
        <v>1</v>
      </c>
      <c r="I71" s="112" t="n">
        <v>26.82</v>
      </c>
      <c r="J71" s="90" t="n"/>
      <c r="K71" s="90" t="n"/>
      <c r="L71" s="90" t="n"/>
      <c r="M71" s="90" t="n"/>
      <c r="N71" s="90" t="n"/>
    </row>
    <row r="72" ht="24.6" customHeight="1">
      <c r="A72" s="92" t="n"/>
      <c r="B72" s="93" t="inlineStr">
        <is>
          <t>Прил.1.12 п.3.213</t>
        </is>
      </c>
      <c r="C72" s="94" t="inlineStr">
        <is>
          <t>Разделка древесины без заготовки дров ОЗП=0,8; ЭМ=0,7; ЗПМ=0,7; ТЗ=0,8; ТЗМ=0,7</t>
        </is>
      </c>
      <c r="D72" s="266" t="n"/>
      <c r="E72" s="266" t="n"/>
      <c r="F72" s="266" t="n"/>
      <c r="G72" s="266" t="n"/>
      <c r="H72" s="266" t="n"/>
      <c r="I72" s="266" t="n"/>
      <c r="J72" s="266" t="n"/>
      <c r="K72" s="266" t="n"/>
      <c r="L72" s="266" t="n"/>
      <c r="M72" s="266" t="n"/>
      <c r="N72" s="267" t="n"/>
    </row>
    <row r="73" ht="19.35" customHeight="1">
      <c r="A73" s="92" t="n"/>
      <c r="B73" s="93" t="inlineStr">
        <is>
          <t>1</t>
        </is>
      </c>
      <c r="C73" s="94" t="inlineStr">
        <is>
          <t>ОТ</t>
        </is>
      </c>
      <c r="D73" s="266" t="n"/>
      <c r="E73" s="267" t="n"/>
      <c r="F73" s="95" t="n"/>
      <c r="G73" s="95" t="n"/>
      <c r="H73" s="95" t="n"/>
      <c r="I73" s="96" t="n"/>
      <c r="J73" s="97" t="n">
        <v>131.57</v>
      </c>
      <c r="K73" s="144" t="n">
        <v>0.96</v>
      </c>
      <c r="L73" s="99" t="n">
        <v>3387.56</v>
      </c>
      <c r="M73" s="97" t="n">
        <v>71.26000000000001</v>
      </c>
      <c r="N73" s="99" t="n">
        <v>241397.53</v>
      </c>
    </row>
    <row r="74" ht="19.35" customHeight="1">
      <c r="A74" s="92" t="n"/>
      <c r="B74" s="100" t="n"/>
      <c r="C74" s="94" t="inlineStr">
        <is>
          <t>ЗТ</t>
        </is>
      </c>
      <c r="D74" s="266" t="n"/>
      <c r="E74" s="267" t="n"/>
      <c r="F74" s="101" t="inlineStr">
        <is>
          <t>чел.-ч</t>
        </is>
      </c>
      <c r="G74" s="271" t="n">
        <v>15.7</v>
      </c>
      <c r="H74" s="144" t="n">
        <v>0.96</v>
      </c>
      <c r="I74" s="270" t="n">
        <v>404.23104</v>
      </c>
      <c r="J74" s="96" t="n"/>
      <c r="K74" s="96" t="n"/>
      <c r="L74" s="96" t="n"/>
      <c r="M74" s="96" t="n"/>
      <c r="N74" s="96" t="n"/>
    </row>
    <row r="75" ht="19.35" customHeight="1">
      <c r="A75" s="92" t="n"/>
      <c r="B75" s="100" t="n"/>
      <c r="C75" s="94" t="inlineStr">
        <is>
          <t>Итого по расценке</t>
        </is>
      </c>
      <c r="D75" s="266" t="n"/>
      <c r="E75" s="267" t="n"/>
      <c r="F75" s="95" t="n"/>
      <c r="G75" s="103" t="n"/>
      <c r="H75" s="103" t="n"/>
      <c r="I75" s="96" t="n"/>
      <c r="J75" s="97" t="n">
        <v>131.57</v>
      </c>
      <c r="K75" s="96" t="n"/>
      <c r="L75" s="99" t="n">
        <v>3387.56</v>
      </c>
      <c r="M75" s="96" t="n"/>
      <c r="N75" s="104" t="n"/>
    </row>
    <row r="76" ht="19.35" customHeight="1">
      <c r="A76" s="92" t="n"/>
      <c r="B76" s="105" t="n"/>
      <c r="C76" s="94" t="inlineStr">
        <is>
          <t>ФОТ</t>
        </is>
      </c>
      <c r="D76" s="266" t="n"/>
      <c r="E76" s="267" t="n"/>
      <c r="F76" s="95" t="n"/>
      <c r="G76" s="103" t="n"/>
      <c r="H76" s="103" t="n"/>
      <c r="I76" s="96" t="n"/>
      <c r="J76" s="96" t="n"/>
      <c r="K76" s="96" t="n"/>
      <c r="L76" s="99" t="n">
        <v>3387.56</v>
      </c>
      <c r="M76" s="96" t="n"/>
      <c r="N76" s="99" t="n">
        <v>241397.53</v>
      </c>
    </row>
    <row r="77" ht="42" customHeight="1">
      <c r="A77" s="92" t="n"/>
      <c r="B77" s="106" t="inlineStr">
        <is>
          <t>Пр/812-001.4-1</t>
        </is>
      </c>
      <c r="C77" s="94" t="inlineStr">
        <is>
          <t>НР Земляные работы по другим видам работ (подготовительным, сопутствующим, укрепительным)</t>
        </is>
      </c>
      <c r="D77" s="266" t="n"/>
      <c r="E77" s="267" t="n"/>
      <c r="F77" s="101" t="inlineStr">
        <is>
          <t>%</t>
        </is>
      </c>
      <c r="G77" s="107" t="n">
        <v>89</v>
      </c>
      <c r="H77" s="108" t="n"/>
      <c r="I77" s="107" t="n">
        <v>89</v>
      </c>
      <c r="J77" s="96" t="n"/>
      <c r="K77" s="96" t="n"/>
      <c r="L77" s="99" t="n">
        <v>3014.93</v>
      </c>
      <c r="M77" s="96" t="n"/>
      <c r="N77" s="109" t="n">
        <v>214843.8</v>
      </c>
    </row>
    <row r="78" ht="42" customHeight="1">
      <c r="A78" s="92" t="n"/>
      <c r="B78" s="106" t="inlineStr">
        <is>
          <t>Пр/774-001.4</t>
        </is>
      </c>
      <c r="C78" s="94" t="inlineStr">
        <is>
          <t>СП Земляные работы по другим видам работ (подготовительным, сопутствующим, укрепительным)</t>
        </is>
      </c>
      <c r="D78" s="266" t="n"/>
      <c r="E78" s="267" t="n"/>
      <c r="F78" s="101" t="inlineStr">
        <is>
          <t>%</t>
        </is>
      </c>
      <c r="G78" s="107" t="n">
        <v>41</v>
      </c>
      <c r="H78" s="108" t="n"/>
      <c r="I78" s="107" t="n">
        <v>41</v>
      </c>
      <c r="J78" s="96" t="n"/>
      <c r="K78" s="96" t="n"/>
      <c r="L78" s="99" t="n">
        <v>1388.9</v>
      </c>
      <c r="M78" s="96" t="n"/>
      <c r="N78" s="99" t="n">
        <v>98972.99000000001</v>
      </c>
    </row>
    <row r="79" ht="19.35" customHeight="1">
      <c r="A79" s="92" t="n"/>
      <c r="B79" s="105" t="n"/>
      <c r="C79" s="84" t="inlineStr">
        <is>
          <t>Всего по позиции</t>
        </is>
      </c>
      <c r="D79" s="266" t="n"/>
      <c r="E79" s="267" t="n"/>
      <c r="F79" s="96" t="n"/>
      <c r="G79" s="103" t="n"/>
      <c r="H79" s="103" t="n"/>
      <c r="I79" s="110" t="n"/>
      <c r="J79" s="110" t="n"/>
      <c r="K79" s="110" t="n"/>
      <c r="L79" s="111" t="n">
        <v>7791.39</v>
      </c>
      <c r="M79" s="110" t="n"/>
      <c r="N79" s="90" t="n"/>
    </row>
    <row r="80" ht="55.35" customHeight="1">
      <c r="A80" s="84" t="inlineStr">
        <is>
          <t>5</t>
        </is>
      </c>
      <c r="B80" s="87" t="inlineStr">
        <is>
          <t>ФЕР01-02-101-12</t>
        </is>
      </c>
      <c r="C80" s="88" t="inlineStr">
        <is>
          <t>Разделка древесины твердых пород и лиственницы, полученной от валки леса, диаметр стволов: до 28 см</t>
        </is>
      </c>
      <c r="D80" s="266" t="n"/>
      <c r="E80" s="267" t="n"/>
      <c r="F80" s="89" t="inlineStr">
        <is>
          <t>100 деревьев</t>
        </is>
      </c>
      <c r="G80" s="90" t="n">
        <v>12.48</v>
      </c>
      <c r="H80" s="91" t="n">
        <v>1</v>
      </c>
      <c r="I80" s="112" t="n">
        <v>12.48</v>
      </c>
      <c r="J80" s="90" t="n"/>
      <c r="K80" s="90" t="n"/>
      <c r="L80" s="90" t="n"/>
      <c r="M80" s="90" t="n"/>
      <c r="N80" s="90" t="n"/>
    </row>
    <row r="81" ht="24.6" customHeight="1">
      <c r="A81" s="92" t="n"/>
      <c r="B81" s="93" t="inlineStr">
        <is>
          <t>Прил.1.12 п.3.213</t>
        </is>
      </c>
      <c r="C81" s="94" t="inlineStr">
        <is>
          <t>Разделка древесины без заготовки дров ОЗП=0,8; ЭМ=0,7; ЗПМ=0,7; ТЗ=0,8; ТЗМ=0,7</t>
        </is>
      </c>
      <c r="D81" s="266" t="n"/>
      <c r="E81" s="266" t="n"/>
      <c r="F81" s="266" t="n"/>
      <c r="G81" s="266" t="n"/>
      <c r="H81" s="266" t="n"/>
      <c r="I81" s="266" t="n"/>
      <c r="J81" s="266" t="n"/>
      <c r="K81" s="266" t="n"/>
      <c r="L81" s="266" t="n"/>
      <c r="M81" s="266" t="n"/>
      <c r="N81" s="267" t="n"/>
    </row>
    <row r="82" ht="19.35" customHeight="1">
      <c r="A82" s="92" t="n"/>
      <c r="B82" s="93" t="inlineStr">
        <is>
          <t>1</t>
        </is>
      </c>
      <c r="C82" s="94" t="inlineStr">
        <is>
          <t>ОТ</t>
        </is>
      </c>
      <c r="D82" s="266" t="n"/>
      <c r="E82" s="267" t="n"/>
      <c r="F82" s="95" t="n"/>
      <c r="G82" s="95" t="n"/>
      <c r="H82" s="95" t="n"/>
      <c r="I82" s="96" t="n"/>
      <c r="J82" s="97" t="n">
        <v>384.64</v>
      </c>
      <c r="K82" s="144" t="n">
        <v>0.96</v>
      </c>
      <c r="L82" s="99" t="n">
        <v>4608.29</v>
      </c>
      <c r="M82" s="97" t="n">
        <v>71.26000000000001</v>
      </c>
      <c r="N82" s="99" t="n">
        <v>328386.75</v>
      </c>
    </row>
    <row r="83" ht="19.35" customHeight="1">
      <c r="A83" s="92" t="n"/>
      <c r="B83" s="100" t="n"/>
      <c r="C83" s="94" t="inlineStr">
        <is>
          <t>ЗТ</t>
        </is>
      </c>
      <c r="D83" s="266" t="n"/>
      <c r="E83" s="267" t="n"/>
      <c r="F83" s="101" t="inlineStr">
        <is>
          <t>чел.-ч</t>
        </is>
      </c>
      <c r="G83" s="271" t="n">
        <v>45.9</v>
      </c>
      <c r="H83" s="144" t="n">
        <v>0.96</v>
      </c>
      <c r="I83" s="270" t="n">
        <v>549.91872</v>
      </c>
      <c r="J83" s="96" t="n"/>
      <c r="K83" s="96" t="n"/>
      <c r="L83" s="96" t="n"/>
      <c r="M83" s="96" t="n"/>
      <c r="N83" s="96" t="n"/>
    </row>
    <row r="84" ht="19.35" customHeight="1">
      <c r="A84" s="92" t="n"/>
      <c r="B84" s="100" t="n"/>
      <c r="C84" s="94" t="inlineStr">
        <is>
          <t>Итого по расценке</t>
        </is>
      </c>
      <c r="D84" s="266" t="n"/>
      <c r="E84" s="267" t="n"/>
      <c r="F84" s="95" t="n"/>
      <c r="G84" s="103" t="n"/>
      <c r="H84" s="103" t="n"/>
      <c r="I84" s="96" t="n"/>
      <c r="J84" s="97" t="n">
        <v>384.64</v>
      </c>
      <c r="K84" s="96" t="n"/>
      <c r="L84" s="99" t="n">
        <v>4608.29</v>
      </c>
      <c r="M84" s="96" t="n"/>
      <c r="N84" s="104" t="n"/>
    </row>
    <row r="85" ht="19.35" customHeight="1">
      <c r="A85" s="92" t="n"/>
      <c r="B85" s="105" t="n"/>
      <c r="C85" s="94" t="inlineStr">
        <is>
          <t>ФОТ</t>
        </is>
      </c>
      <c r="D85" s="266" t="n"/>
      <c r="E85" s="267" t="n"/>
      <c r="F85" s="95" t="n"/>
      <c r="G85" s="103" t="n"/>
      <c r="H85" s="103" t="n"/>
      <c r="I85" s="96" t="n"/>
      <c r="J85" s="96" t="n"/>
      <c r="K85" s="96" t="n"/>
      <c r="L85" s="99" t="n">
        <v>4608.29</v>
      </c>
      <c r="M85" s="96" t="n"/>
      <c r="N85" s="99" t="n">
        <v>328386.75</v>
      </c>
    </row>
    <row r="86" ht="42" customHeight="1">
      <c r="A86" s="92" t="n"/>
      <c r="B86" s="106" t="inlineStr">
        <is>
          <t>Пр/812-001.4-1</t>
        </is>
      </c>
      <c r="C86" s="94" t="inlineStr">
        <is>
          <t>НР Земляные работы по другим видам работ (подготовительным, сопутствующим, укрепительным)</t>
        </is>
      </c>
      <c r="D86" s="266" t="n"/>
      <c r="E86" s="267" t="n"/>
      <c r="F86" s="101" t="inlineStr">
        <is>
          <t>%</t>
        </is>
      </c>
      <c r="G86" s="107" t="n">
        <v>89</v>
      </c>
      <c r="H86" s="108" t="n"/>
      <c r="I86" s="107" t="n">
        <v>89</v>
      </c>
      <c r="J86" s="96" t="n"/>
      <c r="K86" s="96" t="n"/>
      <c r="L86" s="99" t="n">
        <v>4101.38</v>
      </c>
      <c r="M86" s="96" t="n"/>
      <c r="N86" s="109" t="n">
        <v>292264.21</v>
      </c>
    </row>
    <row r="87" ht="42" customHeight="1">
      <c r="A87" s="92" t="n"/>
      <c r="B87" s="106" t="inlineStr">
        <is>
          <t>Пр/774-001.4</t>
        </is>
      </c>
      <c r="C87" s="94" t="inlineStr">
        <is>
          <t>СП Земляные работы по другим видам работ (подготовительным, сопутствующим, укрепительным)</t>
        </is>
      </c>
      <c r="D87" s="266" t="n"/>
      <c r="E87" s="267" t="n"/>
      <c r="F87" s="101" t="inlineStr">
        <is>
          <t>%</t>
        </is>
      </c>
      <c r="G87" s="107" t="n">
        <v>41</v>
      </c>
      <c r="H87" s="108" t="n"/>
      <c r="I87" s="107" t="n">
        <v>41</v>
      </c>
      <c r="J87" s="96" t="n"/>
      <c r="K87" s="96" t="n"/>
      <c r="L87" s="99" t="n">
        <v>1889.4</v>
      </c>
      <c r="M87" s="96" t="n"/>
      <c r="N87" s="99" t="n">
        <v>134638.57</v>
      </c>
    </row>
    <row r="88" ht="19.35" customHeight="1">
      <c r="A88" s="92" t="n"/>
      <c r="B88" s="105" t="n"/>
      <c r="C88" s="84" t="inlineStr">
        <is>
          <t>Всего по позиции</t>
        </is>
      </c>
      <c r="D88" s="266" t="n"/>
      <c r="E88" s="267" t="n"/>
      <c r="F88" s="96" t="n"/>
      <c r="G88" s="103" t="n"/>
      <c r="H88" s="103" t="n"/>
      <c r="I88" s="110" t="n"/>
      <c r="J88" s="110" t="n"/>
      <c r="K88" s="110" t="n"/>
      <c r="L88" s="111" t="n">
        <v>10599.07</v>
      </c>
      <c r="M88" s="110" t="n"/>
      <c r="N88" s="90" t="n"/>
    </row>
    <row r="89" ht="55.35" customHeight="1">
      <c r="A89" s="84" t="inlineStr">
        <is>
          <t>6</t>
        </is>
      </c>
      <c r="B89" s="87" t="inlineStr">
        <is>
          <t>ФЕР01-02-101-13</t>
        </is>
      </c>
      <c r="C89" s="88" t="inlineStr">
        <is>
          <t>Разделка древесины твердых пород и лиственницы, полученной от валки леса, диаметр стволов: до 32 см</t>
        </is>
      </c>
      <c r="D89" s="266" t="n"/>
      <c r="E89" s="267" t="n"/>
      <c r="F89" s="89" t="inlineStr">
        <is>
          <t>100 деревьев</t>
        </is>
      </c>
      <c r="G89" s="90" t="n">
        <v>4.29</v>
      </c>
      <c r="H89" s="91" t="n">
        <v>1</v>
      </c>
      <c r="I89" s="112" t="n">
        <v>4.29</v>
      </c>
      <c r="J89" s="90" t="n"/>
      <c r="K89" s="90" t="n"/>
      <c r="L89" s="90" t="n"/>
      <c r="M89" s="90" t="n"/>
      <c r="N89" s="90" t="n"/>
    </row>
    <row r="90" ht="24.6" customHeight="1">
      <c r="A90" s="92" t="n"/>
      <c r="B90" s="93" t="inlineStr">
        <is>
          <t>Прил.1.12 п.3.213</t>
        </is>
      </c>
      <c r="C90" s="94" t="inlineStr">
        <is>
          <t>Разделка древесины без заготовки дров ОЗП=0,8; ЭМ=0,7; ЗПМ=0,7; ТЗ=0,8; ТЗМ=0,7</t>
        </is>
      </c>
      <c r="D90" s="266" t="n"/>
      <c r="E90" s="266" t="n"/>
      <c r="F90" s="266" t="n"/>
      <c r="G90" s="266" t="n"/>
      <c r="H90" s="266" t="n"/>
      <c r="I90" s="266" t="n"/>
      <c r="J90" s="266" t="n"/>
      <c r="K90" s="266" t="n"/>
      <c r="L90" s="266" t="n"/>
      <c r="M90" s="266" t="n"/>
      <c r="N90" s="267" t="n"/>
    </row>
    <row r="91" ht="19.35" customHeight="1">
      <c r="A91" s="92" t="n"/>
      <c r="B91" s="93" t="inlineStr">
        <is>
          <t>1</t>
        </is>
      </c>
      <c r="C91" s="94" t="inlineStr">
        <is>
          <t>ОТ</t>
        </is>
      </c>
      <c r="D91" s="266" t="n"/>
      <c r="E91" s="267" t="n"/>
      <c r="F91" s="95" t="n"/>
      <c r="G91" s="95" t="n"/>
      <c r="H91" s="95" t="n"/>
      <c r="I91" s="96" t="n"/>
      <c r="J91" s="97" t="n">
        <v>494.42</v>
      </c>
      <c r="K91" s="144" t="n">
        <v>0.96</v>
      </c>
      <c r="L91" s="99" t="n">
        <v>2036.22</v>
      </c>
      <c r="M91" s="97" t="n">
        <v>71.26000000000001</v>
      </c>
      <c r="N91" s="99" t="n">
        <v>145101.04</v>
      </c>
    </row>
    <row r="92" ht="19.35" customHeight="1">
      <c r="A92" s="92" t="n"/>
      <c r="B92" s="100" t="n"/>
      <c r="C92" s="94" t="inlineStr">
        <is>
          <t>ЗТ</t>
        </is>
      </c>
      <c r="D92" s="266" t="n"/>
      <c r="E92" s="267" t="n"/>
      <c r="F92" s="101" t="inlineStr">
        <is>
          <t>чел.-ч</t>
        </is>
      </c>
      <c r="G92" s="117" t="n">
        <v>59</v>
      </c>
      <c r="H92" s="144" t="n">
        <v>0.96</v>
      </c>
      <c r="I92" s="272" t="n">
        <v>242.9856</v>
      </c>
      <c r="J92" s="96" t="n"/>
      <c r="K92" s="96" t="n"/>
      <c r="L92" s="96" t="n"/>
      <c r="M92" s="96" t="n"/>
      <c r="N92" s="96" t="n"/>
    </row>
    <row r="93" ht="19.35" customHeight="1">
      <c r="A93" s="92" t="n"/>
      <c r="B93" s="100" t="n"/>
      <c r="C93" s="94" t="inlineStr">
        <is>
          <t>Итого по расценке</t>
        </is>
      </c>
      <c r="D93" s="266" t="n"/>
      <c r="E93" s="267" t="n"/>
      <c r="F93" s="95" t="n"/>
      <c r="G93" s="103" t="n"/>
      <c r="H93" s="103" t="n"/>
      <c r="I93" s="96" t="n"/>
      <c r="J93" s="97" t="n">
        <v>494.42</v>
      </c>
      <c r="K93" s="96" t="n"/>
      <c r="L93" s="99" t="n">
        <v>2036.22</v>
      </c>
      <c r="M93" s="96" t="n"/>
      <c r="N93" s="104" t="n"/>
    </row>
    <row r="94" ht="19.35" customHeight="1">
      <c r="A94" s="92" t="n"/>
      <c r="B94" s="105" t="n"/>
      <c r="C94" s="94" t="inlineStr">
        <is>
          <t>ФОТ</t>
        </is>
      </c>
      <c r="D94" s="266" t="n"/>
      <c r="E94" s="267" t="n"/>
      <c r="F94" s="95" t="n"/>
      <c r="G94" s="103" t="n"/>
      <c r="H94" s="103" t="n"/>
      <c r="I94" s="96" t="n"/>
      <c r="J94" s="96" t="n"/>
      <c r="K94" s="96" t="n"/>
      <c r="L94" s="99" t="n">
        <v>2036.22</v>
      </c>
      <c r="M94" s="96" t="n"/>
      <c r="N94" s="99" t="n">
        <v>145101.04</v>
      </c>
    </row>
    <row r="95" ht="42" customHeight="1">
      <c r="A95" s="92" t="n"/>
      <c r="B95" s="106" t="inlineStr">
        <is>
          <t>Пр/812-001.4-1</t>
        </is>
      </c>
      <c r="C95" s="94" t="inlineStr">
        <is>
          <t>НР Земляные работы по другим видам работ (подготовительным, сопутствующим, укрепительным)</t>
        </is>
      </c>
      <c r="D95" s="266" t="n"/>
      <c r="E95" s="267" t="n"/>
      <c r="F95" s="101" t="inlineStr">
        <is>
          <t>%</t>
        </is>
      </c>
      <c r="G95" s="107" t="n">
        <v>89</v>
      </c>
      <c r="H95" s="108" t="n"/>
      <c r="I95" s="107" t="n">
        <v>89</v>
      </c>
      <c r="J95" s="96" t="n"/>
      <c r="K95" s="96" t="n"/>
      <c r="L95" s="99" t="n">
        <v>1812.24</v>
      </c>
      <c r="M95" s="96" t="n"/>
      <c r="N95" s="109" t="n">
        <v>129139.93</v>
      </c>
    </row>
    <row r="96" ht="42" customHeight="1">
      <c r="A96" s="92" t="n"/>
      <c r="B96" s="106" t="inlineStr">
        <is>
          <t>Пр/774-001.4</t>
        </is>
      </c>
      <c r="C96" s="94" t="inlineStr">
        <is>
          <t>СП Земляные работы по другим видам работ (подготовительным, сопутствующим, укрепительным)</t>
        </is>
      </c>
      <c r="D96" s="266" t="n"/>
      <c r="E96" s="267" t="n"/>
      <c r="F96" s="101" t="inlineStr">
        <is>
          <t>%</t>
        </is>
      </c>
      <c r="G96" s="107" t="n">
        <v>41</v>
      </c>
      <c r="H96" s="108" t="n"/>
      <c r="I96" s="107" t="n">
        <v>41</v>
      </c>
      <c r="J96" s="96" t="n"/>
      <c r="K96" s="96" t="n"/>
      <c r="L96" s="97" t="n">
        <v>834.85</v>
      </c>
      <c r="M96" s="96" t="n"/>
      <c r="N96" s="99" t="n">
        <v>59491.43</v>
      </c>
    </row>
    <row r="97" ht="19.35" customHeight="1">
      <c r="A97" s="92" t="n"/>
      <c r="B97" s="105" t="n"/>
      <c r="C97" s="84" t="inlineStr">
        <is>
          <t>Всего по позиции</t>
        </is>
      </c>
      <c r="D97" s="266" t="n"/>
      <c r="E97" s="267" t="n"/>
      <c r="F97" s="96" t="n"/>
      <c r="G97" s="103" t="n"/>
      <c r="H97" s="103" t="n"/>
      <c r="I97" s="110" t="n"/>
      <c r="J97" s="110" t="n"/>
      <c r="K97" s="110" t="n"/>
      <c r="L97" s="111" t="n">
        <v>4683.31</v>
      </c>
      <c r="M97" s="110" t="n"/>
      <c r="N97" s="90" t="n"/>
    </row>
    <row r="98" ht="19.35" customHeight="1">
      <c r="A98" s="118" t="n"/>
      <c r="B98" s="118" t="n"/>
      <c r="C98" s="36" t="inlineStr">
        <is>
          <t>Итого по разделу 1. Вырубка просеки</t>
        </is>
      </c>
      <c r="L98" s="119" t="n">
        <v>62791.91</v>
      </c>
      <c r="M98" s="118" t="n"/>
      <c r="N98" s="120" t="n"/>
    </row>
    <row r="99" ht="19.35" customHeight="1">
      <c r="A99" s="121" t="n"/>
      <c r="B99" s="122" t="n"/>
      <c r="C99" s="123" t="inlineStr">
        <is>
          <t>Итого прямые затраты по разделу</t>
        </is>
      </c>
      <c r="L99" s="124" t="n">
        <v>27300.83</v>
      </c>
      <c r="M99" s="125" t="n"/>
      <c r="N99" s="124" t="n">
        <v>1945457.16</v>
      </c>
    </row>
    <row r="100" ht="19.35" customHeight="1">
      <c r="A100" s="121" t="n"/>
      <c r="B100" s="122" t="n"/>
      <c r="C100" s="123" t="inlineStr">
        <is>
          <t>в том числе</t>
        </is>
      </c>
      <c r="L100" s="124" t="n"/>
      <c r="M100" s="125" t="n"/>
      <c r="N100" s="124" t="n"/>
    </row>
    <row r="101" ht="19.35" customHeight="1">
      <c r="A101" s="121" t="n"/>
      <c r="B101" s="122" t="n"/>
      <c r="C101" s="123" t="inlineStr">
        <is>
          <t>- оплата труда (ОТ)</t>
        </is>
      </c>
      <c r="L101" s="124" t="n">
        <v>27300.83</v>
      </c>
      <c r="M101" s="125" t="n"/>
      <c r="N101" s="124" t="n">
        <v>1945457.16</v>
      </c>
    </row>
    <row r="102" ht="19.35" customHeight="1">
      <c r="A102" s="121" t="n"/>
      <c r="B102" s="122" t="n"/>
      <c r="C102" s="123" t="inlineStr">
        <is>
          <t>- эксплуатация машин и механизмов</t>
        </is>
      </c>
      <c r="L102" s="124" t="n">
        <v>0</v>
      </c>
      <c r="M102" s="125" t="n"/>
      <c r="N102" s="124" t="n">
        <v>0</v>
      </c>
    </row>
    <row r="103" ht="19.35" customHeight="1">
      <c r="A103" s="121" t="n"/>
      <c r="B103" s="126" t="n"/>
      <c r="C103" s="127" t="inlineStr">
        <is>
          <t>в том числе</t>
        </is>
      </c>
      <c r="L103" s="124" t="n"/>
      <c r="M103" s="125" t="n"/>
      <c r="N103" s="124" t="n"/>
    </row>
    <row r="104" ht="19.35" customHeight="1">
      <c r="A104" s="121" t="n"/>
      <c r="B104" s="126" t="n"/>
      <c r="C104" s="127" t="inlineStr">
        <is>
          <t>эксплуатация машин и механизмов без учета доплат к оплате труда машинистов</t>
        </is>
      </c>
      <c r="L104" s="124" t="n">
        <v>0</v>
      </c>
      <c r="M104" s="125" t="n"/>
      <c r="N104" s="124" t="n">
        <v>0</v>
      </c>
    </row>
    <row r="105" ht="19.35" customHeight="1">
      <c r="A105" s="121" t="n"/>
      <c r="B105" s="126" t="n"/>
      <c r="C105" s="127" t="inlineStr">
        <is>
          <t>в том числе</t>
        </is>
      </c>
      <c r="L105" s="124" t="n"/>
      <c r="M105" s="125" t="n"/>
      <c r="N105" s="124" t="n"/>
    </row>
    <row r="106" ht="19.35" customHeight="1">
      <c r="A106" s="121" t="n"/>
      <c r="B106" s="126" t="n"/>
      <c r="C106" s="127" t="inlineStr">
        <is>
          <t>оплата труда машинистов (ОТм)</t>
        </is>
      </c>
      <c r="L106" s="124" t="n">
        <v>0</v>
      </c>
      <c r="M106" s="125" t="n"/>
      <c r="N106" s="124" t="n">
        <v>0</v>
      </c>
    </row>
    <row r="107" ht="19.35" customHeight="1">
      <c r="A107" s="121" t="n"/>
      <c r="B107" s="122" t="n"/>
      <c r="C107" s="123" t="inlineStr">
        <is>
          <t>Итого ФОТ (справочно)</t>
        </is>
      </c>
      <c r="L107" s="124" t="n">
        <v>27300.83</v>
      </c>
      <c r="M107" s="125" t="n"/>
      <c r="N107" s="124" t="n">
        <v>1945457.16</v>
      </c>
    </row>
    <row r="108" ht="19.35" customHeight="1">
      <c r="A108" s="121" t="n"/>
      <c r="B108" s="122" t="n"/>
      <c r="C108" s="123" t="inlineStr">
        <is>
          <t>Итого накладные расходы</t>
        </is>
      </c>
      <c r="L108" s="124" t="n">
        <v>24297.74</v>
      </c>
      <c r="M108" s="125" t="n"/>
      <c r="N108" s="124" t="n">
        <v>1731456.88</v>
      </c>
    </row>
    <row r="109" ht="19.35" customHeight="1">
      <c r="A109" s="121" t="n"/>
      <c r="B109" s="122" t="n"/>
      <c r="C109" s="123" t="inlineStr">
        <is>
          <t>Итого сметная прибыль</t>
        </is>
      </c>
      <c r="L109" s="124" t="n">
        <v>11193.34</v>
      </c>
      <c r="M109" s="125" t="n"/>
      <c r="N109" s="124" t="n">
        <v>797637.4399999999</v>
      </c>
    </row>
    <row r="110" ht="19.35" customHeight="1">
      <c r="A110" s="121" t="n"/>
      <c r="B110" s="128" t="n"/>
      <c r="C110" s="129" t="inlineStr">
        <is>
          <t>Итого по разделу</t>
        </is>
      </c>
      <c r="L110" s="119" t="n">
        <v>62791.91</v>
      </c>
      <c r="M110" s="130" t="n"/>
      <c r="N110" s="119" t="n">
        <v>4474551.48</v>
      </c>
    </row>
    <row r="111" ht="19.35" customHeight="1">
      <c r="A111" s="121" t="n"/>
      <c r="B111" s="126" t="n"/>
      <c r="C111" s="127" t="inlineStr">
        <is>
          <t>Справочно</t>
        </is>
      </c>
      <c r="L111" s="124" t="n"/>
      <c r="M111" s="125" t="n"/>
      <c r="N111" s="124" t="n"/>
    </row>
    <row r="112" ht="19.35" customHeight="1">
      <c r="A112" s="121" t="n"/>
      <c r="B112" s="122" t="n"/>
      <c r="C112" s="127" t="inlineStr">
        <is>
          <t>затраты труда рабочих</t>
        </is>
      </c>
      <c r="I112" s="131" t="n">
        <v>3257.85312</v>
      </c>
      <c r="J112" s="132" t="n"/>
      <c r="K112" s="132" t="n"/>
      <c r="L112" s="125" t="n"/>
      <c r="M112" s="125" t="n"/>
      <c r="N112" s="125" t="n"/>
    </row>
    <row r="113" ht="19.35" customHeight="1">
      <c r="A113" s="121" t="n"/>
      <c r="B113" s="122" t="n"/>
      <c r="C113" s="127" t="inlineStr">
        <is>
          <t>затраты труда машинистов</t>
        </is>
      </c>
      <c r="I113" s="131" t="n">
        <v>0</v>
      </c>
      <c r="J113" s="132" t="n"/>
      <c r="K113" s="132" t="n"/>
      <c r="L113" s="125" t="n"/>
      <c r="M113" s="125" t="n"/>
      <c r="N113" s="125" t="n"/>
    </row>
    <row r="114" ht="19.35" customHeight="1">
      <c r="A114" s="133" t="n"/>
      <c r="B114" s="134" t="n"/>
      <c r="C114" s="135" t="inlineStr">
        <is>
          <t>ВСЕГО по смете</t>
        </is>
      </c>
      <c r="D114" s="136" t="n"/>
      <c r="E114" s="136" t="n"/>
      <c r="F114" s="137" t="n"/>
      <c r="G114" s="137" t="n"/>
      <c r="H114" s="137" t="n"/>
      <c r="I114" s="137" t="n"/>
      <c r="J114" s="137" t="n"/>
      <c r="K114" s="137" t="n"/>
      <c r="L114" s="138" t="n"/>
      <c r="M114" s="137" t="n"/>
      <c r="N114" s="139" t="n"/>
    </row>
    <row r="115" ht="19.35" customHeight="1">
      <c r="A115" s="121" t="n"/>
      <c r="B115" s="128" t="n"/>
      <c r="C115" s="129" t="inlineStr">
        <is>
          <t>Итого по всем разделам</t>
        </is>
      </c>
      <c r="L115" s="119" t="n">
        <v>62791.91</v>
      </c>
      <c r="M115" s="120" t="n"/>
      <c r="N115" s="119" t="n"/>
    </row>
    <row r="116" ht="19.35" customHeight="1">
      <c r="A116" s="121" t="n"/>
      <c r="B116" s="122" t="n"/>
      <c r="C116" s="123" t="inlineStr">
        <is>
          <t>ВСЕГО строительные работы</t>
        </is>
      </c>
      <c r="L116" s="124" t="n">
        <v>62791.91</v>
      </c>
      <c r="M116" s="125" t="n"/>
      <c r="N116" s="124" t="n">
        <v>4474551.48</v>
      </c>
    </row>
    <row r="117" ht="19.35" customHeight="1">
      <c r="A117" s="121" t="n"/>
      <c r="B117" s="126" t="n"/>
      <c r="C117" s="127" t="inlineStr">
        <is>
          <t>в том числе</t>
        </is>
      </c>
      <c r="L117" s="124" t="n"/>
      <c r="M117" s="125" t="n"/>
      <c r="N117" s="124" t="n"/>
    </row>
    <row r="118" ht="19.35" customHeight="1">
      <c r="A118" s="121" t="n"/>
      <c r="B118" s="126" t="n"/>
      <c r="C118" s="127" t="inlineStr">
        <is>
          <t>всего прямые затраты</t>
        </is>
      </c>
      <c r="L118" s="124" t="n">
        <v>27300.83</v>
      </c>
      <c r="M118" s="125" t="n"/>
      <c r="N118" s="124" t="n">
        <v>1945457.16</v>
      </c>
    </row>
    <row r="119" ht="19.35" customHeight="1">
      <c r="A119" s="121" t="n"/>
      <c r="B119" s="126" t="n"/>
      <c r="C119" s="127" t="inlineStr">
        <is>
          <t>в том числе</t>
        </is>
      </c>
      <c r="L119" s="124" t="n"/>
      <c r="M119" s="125" t="n"/>
      <c r="N119" s="124" t="n"/>
    </row>
    <row r="120" ht="19.35" customHeight="1">
      <c r="A120" s="121" t="n"/>
      <c r="B120" s="126" t="n"/>
      <c r="C120" s="127" t="inlineStr">
        <is>
          <t>- оплата труда (ОТ)</t>
        </is>
      </c>
      <c r="L120" s="124" t="n">
        <v>27300.83</v>
      </c>
      <c r="M120" s="125" t="n"/>
      <c r="N120" s="124" t="n">
        <v>1945457.16</v>
      </c>
    </row>
    <row r="121" ht="19.35" customHeight="1">
      <c r="A121" s="121" t="n"/>
      <c r="B121" s="126" t="n"/>
      <c r="C121" s="127" t="inlineStr">
        <is>
          <t>- эксплуатация машин и механизмов</t>
        </is>
      </c>
      <c r="L121" s="124" t="n">
        <v>0</v>
      </c>
      <c r="M121" s="125" t="n"/>
      <c r="N121" s="124" t="n">
        <v>0</v>
      </c>
    </row>
    <row r="122" ht="19.35" customHeight="1">
      <c r="A122" s="121" t="n"/>
      <c r="B122" s="126" t="n"/>
      <c r="C122" s="127" t="inlineStr">
        <is>
          <t>в т.ч. эксплуатация машин и механизмов без учета доплат к оплате труда машинистов</t>
        </is>
      </c>
      <c r="L122" s="124" t="n">
        <v>0</v>
      </c>
      <c r="M122" s="125" t="n"/>
      <c r="N122" s="124" t="n">
        <v>0</v>
      </c>
    </row>
    <row r="123" ht="19.35" customHeight="1">
      <c r="A123" s="121" t="n"/>
      <c r="B123" s="126" t="n"/>
      <c r="C123" s="127" t="inlineStr">
        <is>
          <t>- в т.ч. оплата труда машинистов (ОТм)</t>
        </is>
      </c>
      <c r="L123" s="124" t="n">
        <v>0</v>
      </c>
      <c r="M123" s="125" t="n"/>
      <c r="N123" s="124" t="n">
        <v>0</v>
      </c>
    </row>
    <row r="124" ht="19.35" customHeight="1">
      <c r="A124" s="121" t="n"/>
      <c r="B124" s="126" t="n"/>
      <c r="C124" s="127" t="inlineStr">
        <is>
          <t>всего ФОТ (справочно)</t>
        </is>
      </c>
      <c r="L124" s="124" t="n">
        <v>27300.83</v>
      </c>
      <c r="M124" s="125" t="n"/>
      <c r="N124" s="124" t="n">
        <v>1945457.16</v>
      </c>
    </row>
    <row r="125" ht="19.35" customHeight="1">
      <c r="A125" s="121" t="n"/>
      <c r="B125" s="126" t="n"/>
      <c r="C125" s="127" t="inlineStr">
        <is>
          <t>всего накладные расходы</t>
        </is>
      </c>
      <c r="L125" s="124" t="n">
        <v>24297.74</v>
      </c>
      <c r="M125" s="125" t="n"/>
      <c r="N125" s="124" t="n">
        <v>1731456.88</v>
      </c>
    </row>
    <row r="126" ht="19.35" customHeight="1">
      <c r="A126" s="121" t="n"/>
      <c r="B126" s="126" t="n"/>
      <c r="C126" s="127" t="inlineStr">
        <is>
          <t>всего сметная прибыль</t>
        </is>
      </c>
      <c r="L126" s="124" t="n">
        <v>11193.34</v>
      </c>
      <c r="M126" s="125" t="n"/>
      <c r="N126" s="124" t="n">
        <v>797637.4399999999</v>
      </c>
    </row>
    <row r="127" ht="19.35" customHeight="1">
      <c r="A127" s="121" t="n"/>
      <c r="B127" s="128" t="n"/>
      <c r="C127" s="129" t="inlineStr">
        <is>
          <t>ВСЕГО по смете</t>
        </is>
      </c>
      <c r="L127" s="119" t="n">
        <v>62791.91</v>
      </c>
      <c r="M127" s="120" t="n"/>
      <c r="N127" s="119" t="n">
        <v>4474551.48</v>
      </c>
    </row>
    <row r="128" ht="19.35" customHeight="1">
      <c r="A128" s="121" t="n"/>
      <c r="B128" s="126" t="n"/>
      <c r="C128" s="127" t="inlineStr">
        <is>
          <t>Всего прямые затраты</t>
        </is>
      </c>
      <c r="L128" s="124" t="n">
        <v>27300.83</v>
      </c>
      <c r="M128" s="125" t="n"/>
      <c r="N128" s="124" t="n">
        <v>1945457.16</v>
      </c>
    </row>
    <row r="129" ht="19.35" customHeight="1">
      <c r="A129" s="121" t="n"/>
      <c r="B129" s="126" t="n"/>
      <c r="C129" s="127" t="inlineStr">
        <is>
          <t>в том числе</t>
        </is>
      </c>
      <c r="L129" s="124" t="n"/>
      <c r="M129" s="125" t="n"/>
      <c r="N129" s="124" t="n"/>
    </row>
    <row r="130" ht="19.35" customHeight="1">
      <c r="A130" s="121" t="n"/>
      <c r="B130" s="126" t="n"/>
      <c r="C130" s="127" t="inlineStr">
        <is>
          <t>- оплата труда рабочих (ОТ)</t>
        </is>
      </c>
      <c r="L130" s="124" t="n">
        <v>27300.83</v>
      </c>
      <c r="M130" s="125" t="n"/>
      <c r="N130" s="124" t="n">
        <v>1945457.16</v>
      </c>
    </row>
    <row r="131" ht="19.35" customHeight="1">
      <c r="A131" s="121" t="n"/>
      <c r="B131" s="126" t="n"/>
      <c r="C131" s="127" t="inlineStr">
        <is>
          <t>- эксплуатация машин и механизмов</t>
        </is>
      </c>
      <c r="L131" s="124" t="n">
        <v>0</v>
      </c>
      <c r="M131" s="125" t="n"/>
      <c r="N131" s="124" t="n">
        <v>0</v>
      </c>
    </row>
    <row r="132" ht="19.35" customHeight="1">
      <c r="A132" s="121" t="n"/>
      <c r="B132" s="126" t="n"/>
      <c r="C132" s="127" t="inlineStr">
        <is>
          <t>в т.ч. эксплуатация машин и механизмов без учета доплат к оплате труда машинистов</t>
        </is>
      </c>
      <c r="L132" s="124" t="n">
        <v>0</v>
      </c>
      <c r="M132" s="125" t="n"/>
      <c r="N132" s="124" t="n">
        <v>0</v>
      </c>
    </row>
    <row r="133" ht="19.35" customHeight="1">
      <c r="A133" s="121" t="n"/>
      <c r="B133" s="126" t="n"/>
      <c r="C133" s="127" t="inlineStr">
        <is>
          <t>- в т.ч. оплата труда машинистов (ОТм)</t>
        </is>
      </c>
      <c r="L133" s="124" t="n">
        <v>0</v>
      </c>
      <c r="M133" s="125" t="n"/>
      <c r="N133" s="124" t="n">
        <v>0</v>
      </c>
    </row>
    <row r="134" ht="19.35" customHeight="1">
      <c r="A134" s="121" t="n"/>
      <c r="B134" s="126" t="n"/>
      <c r="C134" s="127" t="inlineStr">
        <is>
          <t>Всего ФОТ (справочно)</t>
        </is>
      </c>
      <c r="L134" s="124" t="n">
        <v>27300.83</v>
      </c>
      <c r="M134" s="125" t="n"/>
      <c r="N134" s="124" t="n">
        <v>1945457.16</v>
      </c>
    </row>
    <row r="135" ht="19.35" customHeight="1">
      <c r="A135" s="121" t="n"/>
      <c r="B135" s="126" t="n"/>
      <c r="C135" s="127" t="inlineStr">
        <is>
          <t>Всего накладные расходы</t>
        </is>
      </c>
      <c r="L135" s="124" t="n">
        <v>24297.74</v>
      </c>
      <c r="M135" s="125" t="n"/>
      <c r="N135" s="124" t="n">
        <v>1731456.88</v>
      </c>
    </row>
    <row r="136" ht="19.35" customHeight="1">
      <c r="A136" s="121" t="n"/>
      <c r="B136" s="126" t="n"/>
      <c r="C136" s="127" t="inlineStr">
        <is>
          <t>Всего сметная прибыль</t>
        </is>
      </c>
      <c r="L136" s="124" t="n">
        <v>11193.34</v>
      </c>
      <c r="M136" s="125" t="n"/>
      <c r="N136" s="124" t="n">
        <v>797637.4399999999</v>
      </c>
    </row>
    <row r="137" ht="19.35" customHeight="1">
      <c r="A137" s="121" t="n"/>
      <c r="B137" s="126" t="n"/>
      <c r="C137" s="127" t="inlineStr">
        <is>
          <t>Справочно</t>
        </is>
      </c>
      <c r="L137" s="124" t="n"/>
      <c r="M137" s="125" t="n"/>
      <c r="N137" s="124" t="n"/>
    </row>
    <row r="138" ht="19.35" customHeight="1">
      <c r="A138" s="121" t="n"/>
      <c r="B138" s="122" t="n"/>
      <c r="C138" s="127" t="inlineStr">
        <is>
          <t>затраты труда рабочих</t>
        </is>
      </c>
      <c r="I138" s="131" t="n">
        <v>3257.85312</v>
      </c>
      <c r="J138" s="132" t="n"/>
      <c r="K138" s="132" t="n"/>
      <c r="L138" s="125" t="n"/>
      <c r="M138" s="125" t="n"/>
      <c r="N138" s="125" t="n"/>
    </row>
    <row r="139" ht="19.35" customHeight="1">
      <c r="A139" s="121" t="n"/>
      <c r="B139" s="122" t="n"/>
      <c r="C139" s="127" t="inlineStr">
        <is>
          <t>затраты труда машинистов</t>
        </is>
      </c>
      <c r="I139" s="131" t="n">
        <v>0</v>
      </c>
      <c r="J139" s="132" t="n"/>
      <c r="K139" s="132" t="n"/>
      <c r="L139" s="125" t="n"/>
      <c r="M139" s="125" t="n"/>
      <c r="N139" s="125" t="n"/>
    </row>
    <row r="140" ht="19.35" customHeight="1">
      <c r="A140" s="121" t="n"/>
      <c r="B140" s="140" t="n"/>
      <c r="C140" s="140" t="n"/>
      <c r="D140" s="36" t="n"/>
      <c r="E140" s="36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1" t="inlineStr">
        <is>
          <t>Составил: ______________________________________/  Григорова И. А. /</t>
        </is>
      </c>
    </row>
    <row r="142" ht="19.35" customHeight="1">
      <c r="A142" s="141" t="n"/>
      <c r="B142" s="141" t="n"/>
      <c r="C142" s="142" t="inlineStr">
        <is>
          <t>должность, подпись (инициалы, фамилия)</t>
        </is>
      </c>
      <c r="G142" s="143" t="n"/>
      <c r="H142" s="143" t="n"/>
      <c r="I142" s="143" t="n"/>
      <c r="J142" s="141" t="n"/>
      <c r="K142" s="141" t="n"/>
      <c r="L142" s="141" t="n"/>
      <c r="M142" s="141" t="n"/>
      <c r="N142" s="141" t="n"/>
    </row>
    <row r="143" ht="19.35" customHeight="1">
      <c r="A143" s="141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2" t="inlineStr">
        <is>
          <t>должность, подпись (инициалы, фамилия)</t>
        </is>
      </c>
      <c r="G144" s="143" t="n"/>
      <c r="H144" s="143" t="n"/>
      <c r="I144" s="143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Еврейская автономная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Еврейская автономная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02-35_1-11</t>
        </is>
      </c>
    </row>
    <row r="25" ht="19.35" customHeight="1">
      <c r="A25" s="7" t="inlineStr">
        <is>
          <t>35 ВЛ220 Архара-Облучье с отпайкой на ПС Тарманчука. Облученское уч. л-во Облученского л-ва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6841.2</v>
      </c>
      <c r="M31" s="61" t="n">
        <v>119.6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18811.04</v>
      </c>
      <c r="E32" s="68" t="inlineStr">
        <is>
          <t>(</t>
        </is>
      </c>
      <c r="F32" s="67" t="n">
        <v>401.22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14152.06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>
        <v>1331.22</v>
      </c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18811.04</v>
      </c>
      <c r="E34" s="68" t="inlineStr">
        <is>
          <t>(</t>
        </is>
      </c>
      <c r="F34" s="74" t="n">
        <v>401.22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Срезка и сгребание кустарников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55.35" customHeight="1">
      <c r="A44" s="84" t="inlineStr">
        <is>
          <t>1</t>
        </is>
      </c>
      <c r="B44" s="87" t="inlineStr">
        <is>
          <t>ФЕР01-02-119-02</t>
        </is>
      </c>
      <c r="C44" s="88" t="inlineStr">
        <is>
          <t>Расчистка площадей от кустарника и мелколесья вручную: при средней поросли</t>
        </is>
      </c>
      <c r="D44" s="266" t="n"/>
      <c r="E44" s="267" t="n"/>
      <c r="F44" s="89" t="inlineStr">
        <is>
          <t>100 м2</t>
        </is>
      </c>
      <c r="G44" s="90" t="n">
        <v>2101</v>
      </c>
      <c r="H44" s="91" t="n">
        <v>1</v>
      </c>
      <c r="I44" s="146" t="n">
        <v>2101</v>
      </c>
      <c r="J44" s="90" t="n"/>
      <c r="K44" s="90" t="n"/>
      <c r="L44" s="90" t="n"/>
      <c r="M44" s="90" t="n"/>
      <c r="N44" s="90" t="n"/>
    </row>
    <row r="45" ht="19.35" customHeight="1">
      <c r="A45" s="92" t="n"/>
      <c r="B45" s="93" t="inlineStr">
        <is>
          <t>1</t>
        </is>
      </c>
      <c r="C45" s="94" t="inlineStr">
        <is>
          <t>ОТ</t>
        </is>
      </c>
      <c r="D45" s="266" t="n"/>
      <c r="E45" s="267" t="n"/>
      <c r="F45" s="95" t="n"/>
      <c r="G45" s="95" t="n"/>
      <c r="H45" s="95" t="n"/>
      <c r="I45" s="96" t="n"/>
      <c r="J45" s="97" t="n">
        <v>37.79</v>
      </c>
      <c r="K45" s="268" t="n">
        <v>1.2</v>
      </c>
      <c r="L45" s="99" t="n">
        <v>95276.14999999999</v>
      </c>
      <c r="M45" s="271" t="n">
        <v>57.2</v>
      </c>
      <c r="N45" s="99" t="n">
        <v>5449795.78</v>
      </c>
    </row>
    <row r="46" ht="19.35" customHeight="1">
      <c r="A46" s="92" t="n"/>
      <c r="B46" s="100" t="n"/>
      <c r="C46" s="94" t="inlineStr">
        <is>
          <t>ЗТ</t>
        </is>
      </c>
      <c r="D46" s="266" t="n"/>
      <c r="E46" s="267" t="n"/>
      <c r="F46" s="101" t="inlineStr">
        <is>
          <t>чел.-ч</t>
        </is>
      </c>
      <c r="G46" s="97" t="n">
        <v>4.43</v>
      </c>
      <c r="H46" s="268" t="n">
        <v>1.2</v>
      </c>
      <c r="I46" s="275" t="n">
        <v>11168.916</v>
      </c>
      <c r="J46" s="96" t="n"/>
      <c r="K46" s="96" t="n"/>
      <c r="L46" s="96" t="n"/>
      <c r="M46" s="96" t="n"/>
      <c r="N46" s="96" t="n"/>
    </row>
    <row r="47" ht="19.35" customHeight="1">
      <c r="A47" s="92" t="n"/>
      <c r="B47" s="100" t="n"/>
      <c r="C47" s="94" t="inlineStr">
        <is>
          <t>Итого по расценке</t>
        </is>
      </c>
      <c r="D47" s="266" t="n"/>
      <c r="E47" s="267" t="n"/>
      <c r="F47" s="95" t="n"/>
      <c r="G47" s="103" t="n"/>
      <c r="H47" s="103" t="n"/>
      <c r="I47" s="96" t="n"/>
      <c r="J47" s="97" t="n">
        <v>37.79</v>
      </c>
      <c r="K47" s="96" t="n"/>
      <c r="L47" s="99" t="n">
        <v>95276.14999999999</v>
      </c>
      <c r="M47" s="96" t="n"/>
      <c r="N47" s="104" t="n"/>
    </row>
    <row r="48" ht="19.35" customHeight="1">
      <c r="A48" s="92" t="n"/>
      <c r="B48" s="105" t="n"/>
      <c r="C48" s="94" t="inlineStr">
        <is>
          <t>ФОТ</t>
        </is>
      </c>
      <c r="D48" s="266" t="n"/>
      <c r="E48" s="267" t="n"/>
      <c r="F48" s="95" t="n"/>
      <c r="G48" s="103" t="n"/>
      <c r="H48" s="103" t="n"/>
      <c r="I48" s="96" t="n"/>
      <c r="J48" s="96" t="n"/>
      <c r="K48" s="96" t="n"/>
      <c r="L48" s="99" t="n">
        <v>95276.14999999999</v>
      </c>
      <c r="M48" s="96" t="n"/>
      <c r="N48" s="99" t="n">
        <v>5449795.78</v>
      </c>
    </row>
    <row r="49" ht="42" customHeight="1">
      <c r="A49" s="92" t="n"/>
      <c r="B49" s="106" t="inlineStr">
        <is>
          <t>Пр/812-001.4-1</t>
        </is>
      </c>
      <c r="C49" s="94" t="inlineStr">
        <is>
          <t>НР Земляные работы по другим видам работ (подготовительным, сопутствующим, укрепительным)</t>
        </is>
      </c>
      <c r="D49" s="266" t="n"/>
      <c r="E49" s="267" t="n"/>
      <c r="F49" s="101" t="inlineStr">
        <is>
          <t>%</t>
        </is>
      </c>
      <c r="G49" s="107" t="n">
        <v>89</v>
      </c>
      <c r="H49" s="108" t="n"/>
      <c r="I49" s="107" t="n">
        <v>89</v>
      </c>
      <c r="J49" s="96" t="n"/>
      <c r="K49" s="96" t="n"/>
      <c r="L49" s="99" t="n">
        <v>84795.77</v>
      </c>
      <c r="M49" s="96" t="n"/>
      <c r="N49" s="109" t="n">
        <v>4850318.24</v>
      </c>
    </row>
    <row r="50" ht="42" customHeight="1">
      <c r="A50" s="92" t="n"/>
      <c r="B50" s="106" t="inlineStr">
        <is>
          <t>Пр/774-001.4</t>
        </is>
      </c>
      <c r="C50" s="94" t="inlineStr">
        <is>
          <t>СП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41</v>
      </c>
      <c r="H50" s="108" t="n"/>
      <c r="I50" s="107" t="n">
        <v>41</v>
      </c>
      <c r="J50" s="96" t="n"/>
      <c r="K50" s="96" t="n"/>
      <c r="L50" s="99" t="n">
        <v>39063.22</v>
      </c>
      <c r="M50" s="96" t="n"/>
      <c r="N50" s="99" t="n">
        <v>2234416.27</v>
      </c>
    </row>
    <row r="51" ht="19.35" customHeight="1">
      <c r="A51" s="92" t="n"/>
      <c r="B51" s="105" t="n"/>
      <c r="C51" s="84" t="inlineStr">
        <is>
          <t>Всего по позиции</t>
        </is>
      </c>
      <c r="D51" s="266" t="n"/>
      <c r="E51" s="267" t="n"/>
      <c r="F51" s="96" t="n"/>
      <c r="G51" s="103" t="n"/>
      <c r="H51" s="103" t="n"/>
      <c r="I51" s="110" t="n"/>
      <c r="J51" s="110" t="n"/>
      <c r="K51" s="110" t="n"/>
      <c r="L51" s="111" t="n">
        <v>219135.14</v>
      </c>
      <c r="M51" s="110" t="n"/>
      <c r="N51" s="90" t="n"/>
    </row>
    <row r="52" ht="19.35" customHeight="1">
      <c r="A52" s="86" t="inlineStr">
        <is>
          <t>Пролет 341-360,366-410</t>
        </is>
      </c>
      <c r="B52" s="52" t="n"/>
      <c r="C52" s="52" t="n"/>
      <c r="D52" s="52" t="n"/>
      <c r="E52" s="52" t="n"/>
      <c r="F52" s="52" t="n"/>
      <c r="G52" s="52" t="n"/>
      <c r="H52" s="52" t="n"/>
      <c r="I52" s="52" t="n"/>
      <c r="J52" s="52" t="n"/>
      <c r="K52" s="52" t="n"/>
      <c r="L52" s="52" t="n"/>
      <c r="M52" s="52" t="n"/>
      <c r="N52" s="83" t="n"/>
    </row>
    <row r="53" ht="55.35" customHeight="1">
      <c r="A53" s="84" t="inlineStr">
        <is>
          <t>2</t>
        </is>
      </c>
      <c r="B53" s="87" t="inlineStr">
        <is>
          <t>ФЕР01-02-099-01</t>
        </is>
      </c>
      <c r="C53" s="88" t="inlineStr">
        <is>
          <t>Валка деревьев мягких пород с корня, диаметр стволов: до 16 см</t>
        </is>
      </c>
      <c r="D53" s="266" t="n"/>
      <c r="E53" s="267" t="n"/>
      <c r="F53" s="89" t="inlineStr">
        <is>
          <t>100 шт</t>
        </is>
      </c>
      <c r="G53" s="90" t="n">
        <v>41.44</v>
      </c>
      <c r="H53" s="91" t="n">
        <v>1</v>
      </c>
      <c r="I53" s="112" t="n">
        <v>41.44</v>
      </c>
      <c r="J53" s="90" t="n"/>
      <c r="K53" s="90" t="n"/>
      <c r="L53" s="90" t="n"/>
      <c r="M53" s="90" t="n"/>
      <c r="N53" s="90" t="n"/>
    </row>
    <row r="54" ht="19.35" customHeight="1">
      <c r="A54" s="92" t="n"/>
      <c r="B54" s="93" t="inlineStr">
        <is>
          <t>1</t>
        </is>
      </c>
      <c r="C54" s="94" t="inlineStr">
        <is>
          <t>ОТ</t>
        </is>
      </c>
      <c r="D54" s="266" t="n"/>
      <c r="E54" s="267" t="n"/>
      <c r="F54" s="95" t="n"/>
      <c r="G54" s="95" t="n"/>
      <c r="H54" s="95" t="n"/>
      <c r="I54" s="96" t="n"/>
      <c r="J54" s="97" t="n">
        <v>48.97</v>
      </c>
      <c r="K54" s="268" t="n">
        <v>1.2</v>
      </c>
      <c r="L54" s="99" t="n">
        <v>2435.18</v>
      </c>
      <c r="M54" s="271" t="n">
        <v>57.2</v>
      </c>
      <c r="N54" s="99" t="n">
        <v>139292.3</v>
      </c>
    </row>
    <row r="55" ht="19.35" customHeight="1">
      <c r="A55" s="92" t="n"/>
      <c r="B55" s="100" t="n"/>
      <c r="C55" s="94" t="inlineStr">
        <is>
          <t>ЗТ</t>
        </is>
      </c>
      <c r="D55" s="266" t="n"/>
      <c r="E55" s="267" t="n"/>
      <c r="F55" s="101" t="inlineStr">
        <is>
          <t>чел.-ч</t>
        </is>
      </c>
      <c r="G55" s="97" t="n">
        <v>5.21</v>
      </c>
      <c r="H55" s="268" t="n">
        <v>1.2</v>
      </c>
      <c r="I55" s="270" t="n">
        <v>259.08288</v>
      </c>
      <c r="J55" s="96" t="n"/>
      <c r="K55" s="96" t="n"/>
      <c r="L55" s="96" t="n"/>
      <c r="M55" s="96" t="n"/>
      <c r="N55" s="96" t="n"/>
    </row>
    <row r="56" ht="19.35" customHeight="1">
      <c r="A56" s="92" t="n"/>
      <c r="B56" s="100" t="n"/>
      <c r="C56" s="94" t="inlineStr">
        <is>
          <t>Итого по расценке</t>
        </is>
      </c>
      <c r="D56" s="266" t="n"/>
      <c r="E56" s="267" t="n"/>
      <c r="F56" s="95" t="n"/>
      <c r="G56" s="103" t="n"/>
      <c r="H56" s="103" t="n"/>
      <c r="I56" s="96" t="n"/>
      <c r="J56" s="97" t="n">
        <v>48.97</v>
      </c>
      <c r="K56" s="96" t="n"/>
      <c r="L56" s="99" t="n">
        <v>2435.18</v>
      </c>
      <c r="M56" s="96" t="n"/>
      <c r="N56" s="104" t="n"/>
    </row>
    <row r="57" ht="19.35" customHeight="1">
      <c r="A57" s="92" t="n"/>
      <c r="B57" s="105" t="n"/>
      <c r="C57" s="94" t="inlineStr">
        <is>
          <t>ФОТ</t>
        </is>
      </c>
      <c r="D57" s="266" t="n"/>
      <c r="E57" s="267" t="n"/>
      <c r="F57" s="95" t="n"/>
      <c r="G57" s="103" t="n"/>
      <c r="H57" s="103" t="n"/>
      <c r="I57" s="96" t="n"/>
      <c r="J57" s="96" t="n"/>
      <c r="K57" s="96" t="n"/>
      <c r="L57" s="99" t="n">
        <v>2435.18</v>
      </c>
      <c r="M57" s="96" t="n"/>
      <c r="N57" s="99" t="n">
        <v>139292.3</v>
      </c>
    </row>
    <row r="58" ht="42" customHeight="1">
      <c r="A58" s="92" t="n"/>
      <c r="B58" s="106" t="inlineStr">
        <is>
          <t>Пр/812-001.4-1</t>
        </is>
      </c>
      <c r="C58" s="94" t="inlineStr">
        <is>
          <t>НР Земляные работы по другим видам работ (подготовительным, сопутствующим, укрепительным)</t>
        </is>
      </c>
      <c r="D58" s="266" t="n"/>
      <c r="E58" s="267" t="n"/>
      <c r="F58" s="101" t="inlineStr">
        <is>
          <t>%</t>
        </is>
      </c>
      <c r="G58" s="107" t="n">
        <v>89</v>
      </c>
      <c r="H58" s="108" t="n"/>
      <c r="I58" s="107" t="n">
        <v>89</v>
      </c>
      <c r="J58" s="96" t="n"/>
      <c r="K58" s="96" t="n"/>
      <c r="L58" s="99" t="n">
        <v>2167.31</v>
      </c>
      <c r="M58" s="96" t="n"/>
      <c r="N58" s="109" t="n">
        <v>123970.15</v>
      </c>
    </row>
    <row r="59" ht="42" customHeight="1">
      <c r="A59" s="92" t="n"/>
      <c r="B59" s="106" t="inlineStr">
        <is>
          <t>Пр/774-001.4</t>
        </is>
      </c>
      <c r="C59" s="94" t="inlineStr">
        <is>
          <t>СП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41</v>
      </c>
      <c r="H59" s="108" t="n"/>
      <c r="I59" s="107" t="n">
        <v>41</v>
      </c>
      <c r="J59" s="96" t="n"/>
      <c r="K59" s="96" t="n"/>
      <c r="L59" s="97" t="n">
        <v>998.42</v>
      </c>
      <c r="M59" s="96" t="n"/>
      <c r="N59" s="99" t="n">
        <v>57109.84</v>
      </c>
    </row>
    <row r="60" ht="19.35" customHeight="1">
      <c r="A60" s="92" t="n"/>
      <c r="B60" s="105" t="n"/>
      <c r="C60" s="84" t="inlineStr">
        <is>
          <t>Всего по позиции</t>
        </is>
      </c>
      <c r="D60" s="266" t="n"/>
      <c r="E60" s="267" t="n"/>
      <c r="F60" s="96" t="n"/>
      <c r="G60" s="103" t="n"/>
      <c r="H60" s="103" t="n"/>
      <c r="I60" s="110" t="n"/>
      <c r="J60" s="110" t="n"/>
      <c r="K60" s="110" t="n"/>
      <c r="L60" s="111" t="n">
        <v>5600.91</v>
      </c>
      <c r="M60" s="110" t="n"/>
      <c r="N60" s="90" t="n"/>
    </row>
    <row r="61" ht="55.35" customHeight="1">
      <c r="A61" s="84" t="inlineStr">
        <is>
          <t>3</t>
        </is>
      </c>
      <c r="B61" s="87" t="inlineStr">
        <is>
          <t>ФЕР01-02-099-04</t>
        </is>
      </c>
      <c r="C61" s="88" t="inlineStr">
        <is>
          <t>Валка деревьев мягких пород с корня, диаметр стволов: до 28 см</t>
        </is>
      </c>
      <c r="D61" s="266" t="n"/>
      <c r="E61" s="267" t="n"/>
      <c r="F61" s="89" t="inlineStr">
        <is>
          <t>100 шт</t>
        </is>
      </c>
      <c r="G61" s="90" t="n">
        <v>18.82</v>
      </c>
      <c r="H61" s="91" t="n">
        <v>1</v>
      </c>
      <c r="I61" s="112" t="n">
        <v>18.82</v>
      </c>
      <c r="J61" s="90" t="n"/>
      <c r="K61" s="90" t="n"/>
      <c r="L61" s="90" t="n"/>
      <c r="M61" s="90" t="n"/>
      <c r="N61" s="90" t="n"/>
    </row>
    <row r="62" ht="19.35" customHeight="1">
      <c r="A62" s="92" t="n"/>
      <c r="B62" s="93" t="inlineStr">
        <is>
          <t>1</t>
        </is>
      </c>
      <c r="C62" s="94" t="inlineStr">
        <is>
          <t>ОТ</t>
        </is>
      </c>
      <c r="D62" s="266" t="n"/>
      <c r="E62" s="267" t="n"/>
      <c r="F62" s="95" t="n"/>
      <c r="G62" s="95" t="n"/>
      <c r="H62" s="95" t="n"/>
      <c r="I62" s="96" t="n"/>
      <c r="J62" s="97" t="n">
        <v>94.94</v>
      </c>
      <c r="K62" s="268" t="n">
        <v>1.2</v>
      </c>
      <c r="L62" s="99" t="n">
        <v>2144.12</v>
      </c>
      <c r="M62" s="271" t="n">
        <v>57.2</v>
      </c>
      <c r="N62" s="99" t="n">
        <v>122643.66</v>
      </c>
    </row>
    <row r="63" ht="19.35" customHeight="1">
      <c r="A63" s="92" t="n"/>
      <c r="B63" s="100" t="n"/>
      <c r="C63" s="94" t="inlineStr">
        <is>
          <t>ЗТ</t>
        </is>
      </c>
      <c r="D63" s="266" t="n"/>
      <c r="E63" s="267" t="n"/>
      <c r="F63" s="101" t="inlineStr">
        <is>
          <t>чел.-ч</t>
        </is>
      </c>
      <c r="G63" s="271" t="n">
        <v>10.1</v>
      </c>
      <c r="H63" s="268" t="n">
        <v>1.2</v>
      </c>
      <c r="I63" s="272" t="n">
        <v>228.0984</v>
      </c>
      <c r="J63" s="96" t="n"/>
      <c r="K63" s="96" t="n"/>
      <c r="L63" s="96" t="n"/>
      <c r="M63" s="96" t="n"/>
      <c r="N63" s="96" t="n"/>
    </row>
    <row r="64" ht="19.35" customHeight="1">
      <c r="A64" s="92" t="n"/>
      <c r="B64" s="100" t="n"/>
      <c r="C64" s="94" t="inlineStr">
        <is>
          <t>Итого по расценке</t>
        </is>
      </c>
      <c r="D64" s="266" t="n"/>
      <c r="E64" s="267" t="n"/>
      <c r="F64" s="95" t="n"/>
      <c r="G64" s="103" t="n"/>
      <c r="H64" s="103" t="n"/>
      <c r="I64" s="96" t="n"/>
      <c r="J64" s="97" t="n">
        <v>94.94</v>
      </c>
      <c r="K64" s="96" t="n"/>
      <c r="L64" s="99" t="n">
        <v>2144.12</v>
      </c>
      <c r="M64" s="96" t="n"/>
      <c r="N64" s="104" t="n"/>
    </row>
    <row r="65" ht="19.35" customHeight="1">
      <c r="A65" s="92" t="n"/>
      <c r="B65" s="105" t="n"/>
      <c r="C65" s="94" t="inlineStr">
        <is>
          <t>ФОТ</t>
        </is>
      </c>
      <c r="D65" s="266" t="n"/>
      <c r="E65" s="267" t="n"/>
      <c r="F65" s="95" t="n"/>
      <c r="G65" s="103" t="n"/>
      <c r="H65" s="103" t="n"/>
      <c r="I65" s="96" t="n"/>
      <c r="J65" s="96" t="n"/>
      <c r="K65" s="96" t="n"/>
      <c r="L65" s="99" t="n">
        <v>2144.12</v>
      </c>
      <c r="M65" s="96" t="n"/>
      <c r="N65" s="99" t="n">
        <v>122643.66</v>
      </c>
    </row>
    <row r="66" ht="42" customHeight="1">
      <c r="A66" s="92" t="n"/>
      <c r="B66" s="106" t="inlineStr">
        <is>
          <t>Пр/812-001.4-1</t>
        </is>
      </c>
      <c r="C66" s="94" t="inlineStr">
        <is>
          <t>НР Земляные работы по другим видам работ (подготовительным, сопутствующим, укрепительным)</t>
        </is>
      </c>
      <c r="D66" s="266" t="n"/>
      <c r="E66" s="267" t="n"/>
      <c r="F66" s="101" t="inlineStr">
        <is>
          <t>%</t>
        </is>
      </c>
      <c r="G66" s="107" t="n">
        <v>89</v>
      </c>
      <c r="H66" s="108" t="n"/>
      <c r="I66" s="107" t="n">
        <v>89</v>
      </c>
      <c r="J66" s="96" t="n"/>
      <c r="K66" s="96" t="n"/>
      <c r="L66" s="99" t="n">
        <v>1908.27</v>
      </c>
      <c r="M66" s="96" t="n"/>
      <c r="N66" s="109" t="n">
        <v>109152.86</v>
      </c>
    </row>
    <row r="67" ht="42" customHeight="1">
      <c r="A67" s="92" t="n"/>
      <c r="B67" s="106" t="inlineStr">
        <is>
          <t>Пр/774-001.4</t>
        </is>
      </c>
      <c r="C67" s="94" t="inlineStr">
        <is>
          <t>СП Земляные работы по другим видам работ (подготовительным, сопутствующим, укрепительным)</t>
        </is>
      </c>
      <c r="D67" s="266" t="n"/>
      <c r="E67" s="267" t="n"/>
      <c r="F67" s="101" t="inlineStr">
        <is>
          <t>%</t>
        </is>
      </c>
      <c r="G67" s="107" t="n">
        <v>41</v>
      </c>
      <c r="H67" s="108" t="n"/>
      <c r="I67" s="107" t="n">
        <v>41</v>
      </c>
      <c r="J67" s="96" t="n"/>
      <c r="K67" s="96" t="n"/>
      <c r="L67" s="97" t="n">
        <v>879.09</v>
      </c>
      <c r="M67" s="96" t="n"/>
      <c r="N67" s="99" t="n">
        <v>50283.9</v>
      </c>
    </row>
    <row r="68" ht="19.35" customHeight="1">
      <c r="A68" s="92" t="n"/>
      <c r="B68" s="105" t="n"/>
      <c r="C68" s="84" t="inlineStr">
        <is>
          <t>Всего по позиции</t>
        </is>
      </c>
      <c r="D68" s="266" t="n"/>
      <c r="E68" s="267" t="n"/>
      <c r="F68" s="96" t="n"/>
      <c r="G68" s="103" t="n"/>
      <c r="H68" s="103" t="n"/>
      <c r="I68" s="110" t="n"/>
      <c r="J68" s="110" t="n"/>
      <c r="K68" s="110" t="n"/>
      <c r="L68" s="111" t="n">
        <v>4931.48</v>
      </c>
      <c r="M68" s="110" t="n"/>
      <c r="N68" s="90" t="n"/>
    </row>
    <row r="69" ht="55.35" customHeight="1">
      <c r="A69" s="84" t="inlineStr">
        <is>
          <t>4</t>
        </is>
      </c>
      <c r="B69" s="87" t="inlineStr">
        <is>
          <t>ФЕР01-02-099-05</t>
        </is>
      </c>
      <c r="C69" s="88" t="inlineStr">
        <is>
          <t>Валка деревьев мягких пород с корня, диаметр стволов: до 32 см</t>
        </is>
      </c>
      <c r="D69" s="266" t="n"/>
      <c r="E69" s="267" t="n"/>
      <c r="F69" s="89" t="inlineStr">
        <is>
          <t>100 шт</t>
        </is>
      </c>
      <c r="G69" s="90" t="n">
        <v>7.09</v>
      </c>
      <c r="H69" s="91" t="n">
        <v>1</v>
      </c>
      <c r="I69" s="112" t="n">
        <v>7.09</v>
      </c>
      <c r="J69" s="90" t="n"/>
      <c r="K69" s="90" t="n"/>
      <c r="L69" s="90" t="n"/>
      <c r="M69" s="90" t="n"/>
      <c r="N69" s="90" t="n"/>
    </row>
    <row r="70" ht="19.35" customHeight="1">
      <c r="A70" s="92" t="n"/>
      <c r="B70" s="93" t="inlineStr">
        <is>
          <t>1</t>
        </is>
      </c>
      <c r="C70" s="94" t="inlineStr">
        <is>
          <t>ОТ</t>
        </is>
      </c>
      <c r="D70" s="266" t="n"/>
      <c r="E70" s="267" t="n"/>
      <c r="F70" s="95" t="n"/>
      <c r="G70" s="95" t="n"/>
      <c r="H70" s="95" t="n"/>
      <c r="I70" s="96" t="n"/>
      <c r="J70" s="97" t="n">
        <v>125.96</v>
      </c>
      <c r="K70" s="268" t="n">
        <v>1.2</v>
      </c>
      <c r="L70" s="99" t="n">
        <v>1071.67</v>
      </c>
      <c r="M70" s="271" t="n">
        <v>57.2</v>
      </c>
      <c r="N70" s="99" t="n">
        <v>61299.52</v>
      </c>
    </row>
    <row r="71" ht="19.35" customHeight="1">
      <c r="A71" s="92" t="n"/>
      <c r="B71" s="100" t="n"/>
      <c r="C71" s="94" t="inlineStr">
        <is>
          <t>ЗТ</t>
        </is>
      </c>
      <c r="D71" s="266" t="n"/>
      <c r="E71" s="267" t="n"/>
      <c r="F71" s="101" t="inlineStr">
        <is>
          <t>чел.-ч</t>
        </is>
      </c>
      <c r="G71" s="271" t="n">
        <v>13.4</v>
      </c>
      <c r="H71" s="268" t="n">
        <v>1.2</v>
      </c>
      <c r="I71" s="272" t="n">
        <v>114.0072</v>
      </c>
      <c r="J71" s="96" t="n"/>
      <c r="K71" s="96" t="n"/>
      <c r="L71" s="96" t="n"/>
      <c r="M71" s="96" t="n"/>
      <c r="N71" s="96" t="n"/>
    </row>
    <row r="72" ht="19.35" customHeight="1">
      <c r="A72" s="92" t="n"/>
      <c r="B72" s="100" t="n"/>
      <c r="C72" s="94" t="inlineStr">
        <is>
          <t>Итого по расценке</t>
        </is>
      </c>
      <c r="D72" s="266" t="n"/>
      <c r="E72" s="267" t="n"/>
      <c r="F72" s="95" t="n"/>
      <c r="G72" s="103" t="n"/>
      <c r="H72" s="103" t="n"/>
      <c r="I72" s="96" t="n"/>
      <c r="J72" s="97" t="n">
        <v>125.96</v>
      </c>
      <c r="K72" s="96" t="n"/>
      <c r="L72" s="99" t="n">
        <v>1071.67</v>
      </c>
      <c r="M72" s="96" t="n"/>
      <c r="N72" s="104" t="n"/>
    </row>
    <row r="73" ht="19.35" customHeight="1">
      <c r="A73" s="92" t="n"/>
      <c r="B73" s="105" t="n"/>
      <c r="C73" s="94" t="inlineStr">
        <is>
          <t>ФОТ</t>
        </is>
      </c>
      <c r="D73" s="266" t="n"/>
      <c r="E73" s="267" t="n"/>
      <c r="F73" s="95" t="n"/>
      <c r="G73" s="103" t="n"/>
      <c r="H73" s="103" t="n"/>
      <c r="I73" s="96" t="n"/>
      <c r="J73" s="96" t="n"/>
      <c r="K73" s="96" t="n"/>
      <c r="L73" s="99" t="n">
        <v>1071.67</v>
      </c>
      <c r="M73" s="96" t="n"/>
      <c r="N73" s="99" t="n">
        <v>61299.52</v>
      </c>
    </row>
    <row r="74" ht="42" customHeight="1">
      <c r="A74" s="92" t="n"/>
      <c r="B74" s="106" t="inlineStr">
        <is>
          <t>Пр/812-001.4-1</t>
        </is>
      </c>
      <c r="C74" s="94" t="inlineStr">
        <is>
          <t>НР Земляные работы по другим видам работ (подготовительным, сопутствующим, укрепительным)</t>
        </is>
      </c>
      <c r="D74" s="266" t="n"/>
      <c r="E74" s="267" t="n"/>
      <c r="F74" s="101" t="inlineStr">
        <is>
          <t>%</t>
        </is>
      </c>
      <c r="G74" s="107" t="n">
        <v>89</v>
      </c>
      <c r="H74" s="108" t="n"/>
      <c r="I74" s="107" t="n">
        <v>89</v>
      </c>
      <c r="J74" s="96" t="n"/>
      <c r="K74" s="96" t="n"/>
      <c r="L74" s="97" t="n">
        <v>953.79</v>
      </c>
      <c r="M74" s="96" t="n"/>
      <c r="N74" s="109" t="n">
        <v>54556.57</v>
      </c>
    </row>
    <row r="75" ht="42" customHeight="1">
      <c r="A75" s="92" t="n"/>
      <c r="B75" s="106" t="inlineStr">
        <is>
          <t>Пр/774-001.4</t>
        </is>
      </c>
      <c r="C75" s="94" t="inlineStr">
        <is>
          <t>СП Земляные работы по другим видам работ (подготовительным, сопутствующим, укрепительным)</t>
        </is>
      </c>
      <c r="D75" s="266" t="n"/>
      <c r="E75" s="267" t="n"/>
      <c r="F75" s="101" t="inlineStr">
        <is>
          <t>%</t>
        </is>
      </c>
      <c r="G75" s="107" t="n">
        <v>41</v>
      </c>
      <c r="H75" s="108" t="n"/>
      <c r="I75" s="107" t="n">
        <v>41</v>
      </c>
      <c r="J75" s="96" t="n"/>
      <c r="K75" s="96" t="n"/>
      <c r="L75" s="97" t="n">
        <v>439.38</v>
      </c>
      <c r="M75" s="96" t="n"/>
      <c r="N75" s="99" t="n">
        <v>25132.8</v>
      </c>
    </row>
    <row r="76" ht="19.35" customHeight="1">
      <c r="A76" s="92" t="n"/>
      <c r="B76" s="105" t="n"/>
      <c r="C76" s="84" t="inlineStr">
        <is>
          <t>Всего по позиции</t>
        </is>
      </c>
      <c r="D76" s="266" t="n"/>
      <c r="E76" s="267" t="n"/>
      <c r="F76" s="96" t="n"/>
      <c r="G76" s="103" t="n"/>
      <c r="H76" s="103" t="n"/>
      <c r="I76" s="110" t="n"/>
      <c r="J76" s="110" t="n"/>
      <c r="K76" s="110" t="n"/>
      <c r="L76" s="111" t="n">
        <v>2464.84</v>
      </c>
      <c r="M76" s="110" t="n"/>
      <c r="N76" s="90" t="n"/>
    </row>
    <row r="77" ht="55.35" customHeight="1">
      <c r="A77" s="84" t="inlineStr">
        <is>
          <t>5</t>
        </is>
      </c>
      <c r="B77" s="87" t="inlineStr">
        <is>
          <t>ФЕР01-02-099-07</t>
        </is>
      </c>
      <c r="C77" s="88" t="inlineStr">
        <is>
          <t>Валка деревьев твердых пород и лиственницы с корня, диаметр стволов: до 16 см</t>
        </is>
      </c>
      <c r="D77" s="266" t="n"/>
      <c r="E77" s="267" t="n"/>
      <c r="F77" s="89" t="inlineStr">
        <is>
          <t>100 шт</t>
        </is>
      </c>
      <c r="G77" s="90" t="n">
        <v>3.72</v>
      </c>
      <c r="H77" s="91" t="n">
        <v>1</v>
      </c>
      <c r="I77" s="112" t="n">
        <v>3.72</v>
      </c>
      <c r="J77" s="90" t="n"/>
      <c r="K77" s="90" t="n"/>
      <c r="L77" s="90" t="n"/>
      <c r="M77" s="90" t="n"/>
      <c r="N77" s="90" t="n"/>
    </row>
    <row r="78" ht="19.35" customHeight="1">
      <c r="A78" s="92" t="n"/>
      <c r="B78" s="93" t="inlineStr">
        <is>
          <t>1</t>
        </is>
      </c>
      <c r="C78" s="94" t="inlineStr">
        <is>
          <t>ОТ</t>
        </is>
      </c>
      <c r="D78" s="266" t="n"/>
      <c r="E78" s="267" t="n"/>
      <c r="F78" s="95" t="n"/>
      <c r="G78" s="95" t="n"/>
      <c r="H78" s="95" t="n"/>
      <c r="I78" s="96" t="n"/>
      <c r="J78" s="97" t="n">
        <v>59.22</v>
      </c>
      <c r="K78" s="268" t="n">
        <v>1.2</v>
      </c>
      <c r="L78" s="97" t="n">
        <v>264.36</v>
      </c>
      <c r="M78" s="271" t="n">
        <v>57.2</v>
      </c>
      <c r="N78" s="99" t="n">
        <v>15121.39</v>
      </c>
    </row>
    <row r="79" ht="19.35" customHeight="1">
      <c r="A79" s="92" t="n"/>
      <c r="B79" s="100" t="n"/>
      <c r="C79" s="94" t="inlineStr">
        <is>
          <t>ЗТ</t>
        </is>
      </c>
      <c r="D79" s="266" t="n"/>
      <c r="E79" s="267" t="n"/>
      <c r="F79" s="101" t="inlineStr">
        <is>
          <t>чел.-ч</t>
        </is>
      </c>
      <c r="G79" s="271" t="n">
        <v>6.3</v>
      </c>
      <c r="H79" s="268" t="n">
        <v>1.2</v>
      </c>
      <c r="I79" s="272" t="n">
        <v>28.1232</v>
      </c>
      <c r="J79" s="96" t="n"/>
      <c r="K79" s="96" t="n"/>
      <c r="L79" s="96" t="n"/>
      <c r="M79" s="96" t="n"/>
      <c r="N79" s="96" t="n"/>
    </row>
    <row r="80" ht="19.35" customHeight="1">
      <c r="A80" s="92" t="n"/>
      <c r="B80" s="100" t="n"/>
      <c r="C80" s="94" t="inlineStr">
        <is>
          <t>Итого по расценке</t>
        </is>
      </c>
      <c r="D80" s="266" t="n"/>
      <c r="E80" s="267" t="n"/>
      <c r="F80" s="95" t="n"/>
      <c r="G80" s="103" t="n"/>
      <c r="H80" s="103" t="n"/>
      <c r="I80" s="96" t="n"/>
      <c r="J80" s="97" t="n">
        <v>59.22</v>
      </c>
      <c r="K80" s="96" t="n"/>
      <c r="L80" s="97" t="n">
        <v>264.36</v>
      </c>
      <c r="M80" s="96" t="n"/>
      <c r="N80" s="104" t="n"/>
    </row>
    <row r="81" ht="19.35" customHeight="1">
      <c r="A81" s="92" t="n"/>
      <c r="B81" s="105" t="n"/>
      <c r="C81" s="94" t="inlineStr">
        <is>
          <t>ФОТ</t>
        </is>
      </c>
      <c r="D81" s="266" t="n"/>
      <c r="E81" s="267" t="n"/>
      <c r="F81" s="95" t="n"/>
      <c r="G81" s="103" t="n"/>
      <c r="H81" s="103" t="n"/>
      <c r="I81" s="96" t="n"/>
      <c r="J81" s="96" t="n"/>
      <c r="K81" s="96" t="n"/>
      <c r="L81" s="97" t="n">
        <v>264.36</v>
      </c>
      <c r="M81" s="96" t="n"/>
      <c r="N81" s="99" t="n">
        <v>15121.39</v>
      </c>
    </row>
    <row r="82" ht="42" customHeight="1">
      <c r="A82" s="92" t="n"/>
      <c r="B82" s="106" t="inlineStr">
        <is>
          <t>Пр/812-001.4-1</t>
        </is>
      </c>
      <c r="C82" s="94" t="inlineStr">
        <is>
          <t>НР Земляные работы по другим видам работ (подготовительным, сопутствующим, укрепительным)</t>
        </is>
      </c>
      <c r="D82" s="266" t="n"/>
      <c r="E82" s="267" t="n"/>
      <c r="F82" s="101" t="inlineStr">
        <is>
          <t>%</t>
        </is>
      </c>
      <c r="G82" s="107" t="n">
        <v>89</v>
      </c>
      <c r="H82" s="108" t="n"/>
      <c r="I82" s="107" t="n">
        <v>89</v>
      </c>
      <c r="J82" s="96" t="n"/>
      <c r="K82" s="96" t="n"/>
      <c r="L82" s="97" t="n">
        <v>235.28</v>
      </c>
      <c r="M82" s="96" t="n"/>
      <c r="N82" s="109" t="n">
        <v>13458.04</v>
      </c>
    </row>
    <row r="83" ht="42" customHeight="1">
      <c r="A83" s="92" t="n"/>
      <c r="B83" s="106" t="inlineStr">
        <is>
          <t>Пр/774-001.4</t>
        </is>
      </c>
      <c r="C83" s="94" t="inlineStr">
        <is>
          <t>СП Земляные работы по другим видам работ (подготовительным, сопутствующим, укрепительным)</t>
        </is>
      </c>
      <c r="D83" s="266" t="n"/>
      <c r="E83" s="267" t="n"/>
      <c r="F83" s="101" t="inlineStr">
        <is>
          <t>%</t>
        </is>
      </c>
      <c r="G83" s="107" t="n">
        <v>41</v>
      </c>
      <c r="H83" s="108" t="n"/>
      <c r="I83" s="107" t="n">
        <v>41</v>
      </c>
      <c r="J83" s="96" t="n"/>
      <c r="K83" s="96" t="n"/>
      <c r="L83" s="97" t="n">
        <v>108.39</v>
      </c>
      <c r="M83" s="96" t="n"/>
      <c r="N83" s="99" t="n">
        <v>6199.77</v>
      </c>
    </row>
    <row r="84" ht="19.35" customHeight="1">
      <c r="A84" s="92" t="n"/>
      <c r="B84" s="105" t="n"/>
      <c r="C84" s="84" t="inlineStr">
        <is>
          <t>Всего по позиции</t>
        </is>
      </c>
      <c r="D84" s="266" t="n"/>
      <c r="E84" s="267" t="n"/>
      <c r="F84" s="96" t="n"/>
      <c r="G84" s="103" t="n"/>
      <c r="H84" s="103" t="n"/>
      <c r="I84" s="110" t="n"/>
      <c r="J84" s="110" t="n"/>
      <c r="K84" s="110" t="n"/>
      <c r="L84" s="112" t="n">
        <v>608.03</v>
      </c>
      <c r="M84" s="110" t="n"/>
      <c r="N84" s="90" t="n"/>
    </row>
    <row r="85" ht="55.35" customHeight="1">
      <c r="A85" s="84" t="inlineStr">
        <is>
          <t>6</t>
        </is>
      </c>
      <c r="B85" s="87" t="inlineStr">
        <is>
          <t>ФЕР01-02-099-10</t>
        </is>
      </c>
      <c r="C85" s="88" t="inlineStr">
        <is>
          <t>Валка деревьев твердых пород и лиственницы с корня, диаметр стволов: до 28 см</t>
        </is>
      </c>
      <c r="D85" s="266" t="n"/>
      <c r="E85" s="267" t="n"/>
      <c r="F85" s="89" t="inlineStr">
        <is>
          <t>100 шт</t>
        </is>
      </c>
      <c r="G85" s="90" t="n">
        <v>1.48</v>
      </c>
      <c r="H85" s="91" t="n">
        <v>1</v>
      </c>
      <c r="I85" s="112" t="n">
        <v>1.48</v>
      </c>
      <c r="J85" s="90" t="n"/>
      <c r="K85" s="90" t="n"/>
      <c r="L85" s="90" t="n"/>
      <c r="M85" s="90" t="n"/>
      <c r="N85" s="90" t="n"/>
    </row>
    <row r="86" ht="19.35" customHeight="1">
      <c r="A86" s="92" t="n"/>
      <c r="B86" s="93" t="inlineStr">
        <is>
          <t>1</t>
        </is>
      </c>
      <c r="C86" s="94" t="inlineStr">
        <is>
          <t>ОТ</t>
        </is>
      </c>
      <c r="D86" s="266" t="n"/>
      <c r="E86" s="267" t="n"/>
      <c r="F86" s="95" t="n"/>
      <c r="G86" s="95" t="n"/>
      <c r="H86" s="95" t="n"/>
      <c r="I86" s="96" t="n"/>
      <c r="J86" s="97" t="n">
        <v>115.62</v>
      </c>
      <c r="K86" s="268" t="n">
        <v>1.2</v>
      </c>
      <c r="L86" s="97" t="n">
        <v>205.34</v>
      </c>
      <c r="M86" s="271" t="n">
        <v>57.2</v>
      </c>
      <c r="N86" s="99" t="n">
        <v>11745.45</v>
      </c>
    </row>
    <row r="87" ht="19.35" customHeight="1">
      <c r="A87" s="92" t="n"/>
      <c r="B87" s="100" t="n"/>
      <c r="C87" s="94" t="inlineStr">
        <is>
          <t>ЗТ</t>
        </is>
      </c>
      <c r="D87" s="266" t="n"/>
      <c r="E87" s="267" t="n"/>
      <c r="F87" s="101" t="inlineStr">
        <is>
          <t>чел.-ч</t>
        </is>
      </c>
      <c r="G87" s="271" t="n">
        <v>12.3</v>
      </c>
      <c r="H87" s="268" t="n">
        <v>1.2</v>
      </c>
      <c r="I87" s="272" t="n">
        <v>21.8448</v>
      </c>
      <c r="J87" s="96" t="n"/>
      <c r="K87" s="96" t="n"/>
      <c r="L87" s="96" t="n"/>
      <c r="M87" s="96" t="n"/>
      <c r="N87" s="96" t="n"/>
    </row>
    <row r="88" ht="19.35" customHeight="1">
      <c r="A88" s="92" t="n"/>
      <c r="B88" s="100" t="n"/>
      <c r="C88" s="94" t="inlineStr">
        <is>
          <t>Итого по расценке</t>
        </is>
      </c>
      <c r="D88" s="266" t="n"/>
      <c r="E88" s="267" t="n"/>
      <c r="F88" s="95" t="n"/>
      <c r="G88" s="103" t="n"/>
      <c r="H88" s="103" t="n"/>
      <c r="I88" s="96" t="n"/>
      <c r="J88" s="97" t="n">
        <v>115.62</v>
      </c>
      <c r="K88" s="96" t="n"/>
      <c r="L88" s="97" t="n">
        <v>205.34</v>
      </c>
      <c r="M88" s="96" t="n"/>
      <c r="N88" s="104" t="n"/>
    </row>
    <row r="89" ht="19.35" customHeight="1">
      <c r="A89" s="92" t="n"/>
      <c r="B89" s="105" t="n"/>
      <c r="C89" s="94" t="inlineStr">
        <is>
          <t>ФОТ</t>
        </is>
      </c>
      <c r="D89" s="266" t="n"/>
      <c r="E89" s="267" t="n"/>
      <c r="F89" s="95" t="n"/>
      <c r="G89" s="103" t="n"/>
      <c r="H89" s="103" t="n"/>
      <c r="I89" s="96" t="n"/>
      <c r="J89" s="96" t="n"/>
      <c r="K89" s="96" t="n"/>
      <c r="L89" s="97" t="n">
        <v>205.34</v>
      </c>
      <c r="M89" s="96" t="n"/>
      <c r="N89" s="99" t="n">
        <v>11745.45</v>
      </c>
    </row>
    <row r="90" ht="42" customHeight="1">
      <c r="A90" s="92" t="n"/>
      <c r="B90" s="106" t="inlineStr">
        <is>
          <t>Пр/812-001.4-1</t>
        </is>
      </c>
      <c r="C90" s="94" t="inlineStr">
        <is>
          <t>НР Земляные работы по другим видам работ (подготовительным, сопутствующим, укрепительным)</t>
        </is>
      </c>
      <c r="D90" s="266" t="n"/>
      <c r="E90" s="267" t="n"/>
      <c r="F90" s="101" t="inlineStr">
        <is>
          <t>%</t>
        </is>
      </c>
      <c r="G90" s="107" t="n">
        <v>89</v>
      </c>
      <c r="H90" s="108" t="n"/>
      <c r="I90" s="107" t="n">
        <v>89</v>
      </c>
      <c r="J90" s="96" t="n"/>
      <c r="K90" s="96" t="n"/>
      <c r="L90" s="97" t="n">
        <v>182.75</v>
      </c>
      <c r="M90" s="96" t="n"/>
      <c r="N90" s="109" t="n">
        <v>10453.45</v>
      </c>
    </row>
    <row r="91" ht="42" customHeight="1">
      <c r="A91" s="92" t="n"/>
      <c r="B91" s="106" t="inlineStr">
        <is>
          <t>Пр/774-001.4</t>
        </is>
      </c>
      <c r="C91" s="94" t="inlineStr">
        <is>
          <t>СП Земляные работы по другим видам работ (подготовительным, сопутствующим, укрепительным)</t>
        </is>
      </c>
      <c r="D91" s="266" t="n"/>
      <c r="E91" s="267" t="n"/>
      <c r="F91" s="101" t="inlineStr">
        <is>
          <t>%</t>
        </is>
      </c>
      <c r="G91" s="107" t="n">
        <v>41</v>
      </c>
      <c r="H91" s="108" t="n"/>
      <c r="I91" s="107" t="n">
        <v>41</v>
      </c>
      <c r="J91" s="96" t="n"/>
      <c r="K91" s="96" t="n"/>
      <c r="L91" s="97" t="n">
        <v>84.19</v>
      </c>
      <c r="M91" s="96" t="n"/>
      <c r="N91" s="99" t="n">
        <v>4815.63</v>
      </c>
    </row>
    <row r="92" ht="19.35" customHeight="1">
      <c r="A92" s="92" t="n"/>
      <c r="B92" s="105" t="n"/>
      <c r="C92" s="84" t="inlineStr">
        <is>
          <t>Всего по позиции</t>
        </is>
      </c>
      <c r="D92" s="266" t="n"/>
      <c r="E92" s="267" t="n"/>
      <c r="F92" s="96" t="n"/>
      <c r="G92" s="103" t="n"/>
      <c r="H92" s="103" t="n"/>
      <c r="I92" s="110" t="n"/>
      <c r="J92" s="110" t="n"/>
      <c r="K92" s="110" t="n"/>
      <c r="L92" s="112" t="n">
        <v>472.28</v>
      </c>
      <c r="M92" s="110" t="n"/>
      <c r="N92" s="90" t="n"/>
    </row>
    <row r="93" ht="55.35" customHeight="1">
      <c r="A93" s="84" t="inlineStr">
        <is>
          <t>7</t>
        </is>
      </c>
      <c r="B93" s="87" t="inlineStr">
        <is>
          <t>ФЕР01-02-099-11</t>
        </is>
      </c>
      <c r="C93" s="88" t="inlineStr">
        <is>
          <t>Валка деревьев твердых пород и лиственницы с корня, диаметр стволов: до 32 см</t>
        </is>
      </c>
      <c r="D93" s="266" t="n"/>
      <c r="E93" s="267" t="n"/>
      <c r="F93" s="89" t="inlineStr">
        <is>
          <t>100 шт</t>
        </is>
      </c>
      <c r="G93" s="90" t="n">
        <v>0.48</v>
      </c>
      <c r="H93" s="91" t="n">
        <v>1</v>
      </c>
      <c r="I93" s="112" t="n">
        <v>0.48</v>
      </c>
      <c r="J93" s="90" t="n"/>
      <c r="K93" s="90" t="n"/>
      <c r="L93" s="90" t="n"/>
      <c r="M93" s="90" t="n"/>
      <c r="N93" s="90" t="n"/>
    </row>
    <row r="94" ht="19.35" customHeight="1">
      <c r="A94" s="92" t="n"/>
      <c r="B94" s="93" t="inlineStr">
        <is>
          <t>1</t>
        </is>
      </c>
      <c r="C94" s="94" t="inlineStr">
        <is>
          <t>ОТ</t>
        </is>
      </c>
      <c r="D94" s="266" t="n"/>
      <c r="E94" s="267" t="n"/>
      <c r="F94" s="95" t="n"/>
      <c r="G94" s="95" t="n"/>
      <c r="H94" s="95" t="n"/>
      <c r="I94" s="96" t="n"/>
      <c r="J94" s="97" t="n">
        <v>154.16</v>
      </c>
      <c r="K94" s="268" t="n">
        <v>1.2</v>
      </c>
      <c r="L94" s="97" t="n">
        <v>88.8</v>
      </c>
      <c r="M94" s="271" t="n">
        <v>57.2</v>
      </c>
      <c r="N94" s="99" t="n">
        <v>5079.36</v>
      </c>
    </row>
    <row r="95" ht="19.35" customHeight="1">
      <c r="A95" s="92" t="n"/>
      <c r="B95" s="100" t="n"/>
      <c r="C95" s="94" t="inlineStr">
        <is>
          <t>ЗТ</t>
        </is>
      </c>
      <c r="D95" s="266" t="n"/>
      <c r="E95" s="267" t="n"/>
      <c r="F95" s="101" t="inlineStr">
        <is>
          <t>чел.-ч</t>
        </is>
      </c>
      <c r="G95" s="271" t="n">
        <v>16.4</v>
      </c>
      <c r="H95" s="268" t="n">
        <v>1.2</v>
      </c>
      <c r="I95" s="272" t="n">
        <v>9.446400000000001</v>
      </c>
      <c r="J95" s="96" t="n"/>
      <c r="K95" s="96" t="n"/>
      <c r="L95" s="96" t="n"/>
      <c r="M95" s="96" t="n"/>
      <c r="N95" s="96" t="n"/>
    </row>
    <row r="96" ht="19.35" customHeight="1">
      <c r="A96" s="92" t="n"/>
      <c r="B96" s="100" t="n"/>
      <c r="C96" s="94" t="inlineStr">
        <is>
          <t>Итого по расценке</t>
        </is>
      </c>
      <c r="D96" s="266" t="n"/>
      <c r="E96" s="267" t="n"/>
      <c r="F96" s="95" t="n"/>
      <c r="G96" s="103" t="n"/>
      <c r="H96" s="103" t="n"/>
      <c r="I96" s="96" t="n"/>
      <c r="J96" s="97" t="n">
        <v>154.16</v>
      </c>
      <c r="K96" s="96" t="n"/>
      <c r="L96" s="97" t="n">
        <v>88.8</v>
      </c>
      <c r="M96" s="96" t="n"/>
      <c r="N96" s="104" t="n"/>
    </row>
    <row r="97" ht="19.35" customHeight="1">
      <c r="A97" s="92" t="n"/>
      <c r="B97" s="105" t="n"/>
      <c r="C97" s="94" t="inlineStr">
        <is>
          <t>ФОТ</t>
        </is>
      </c>
      <c r="D97" s="266" t="n"/>
      <c r="E97" s="267" t="n"/>
      <c r="F97" s="95" t="n"/>
      <c r="G97" s="103" t="n"/>
      <c r="H97" s="103" t="n"/>
      <c r="I97" s="96" t="n"/>
      <c r="J97" s="96" t="n"/>
      <c r="K97" s="96" t="n"/>
      <c r="L97" s="97" t="n">
        <v>88.8</v>
      </c>
      <c r="M97" s="96" t="n"/>
      <c r="N97" s="99" t="n">
        <v>5079.36</v>
      </c>
    </row>
    <row r="98" ht="42" customHeight="1">
      <c r="A98" s="92" t="n"/>
      <c r="B98" s="106" t="inlineStr">
        <is>
          <t>Пр/812-001.4-1</t>
        </is>
      </c>
      <c r="C98" s="94" t="inlineStr">
        <is>
          <t>НР Земляные работы по другим видам работ (подготовительным, сопутствующим, укрепительным)</t>
        </is>
      </c>
      <c r="D98" s="266" t="n"/>
      <c r="E98" s="267" t="n"/>
      <c r="F98" s="101" t="inlineStr">
        <is>
          <t>%</t>
        </is>
      </c>
      <c r="G98" s="107" t="n">
        <v>89</v>
      </c>
      <c r="H98" s="108" t="n"/>
      <c r="I98" s="107" t="n">
        <v>89</v>
      </c>
      <c r="J98" s="96" t="n"/>
      <c r="K98" s="96" t="n"/>
      <c r="L98" s="97" t="n">
        <v>79.03</v>
      </c>
      <c r="M98" s="96" t="n"/>
      <c r="N98" s="109" t="n">
        <v>4520.63</v>
      </c>
    </row>
    <row r="99" ht="42" customHeight="1">
      <c r="A99" s="92" t="n"/>
      <c r="B99" s="106" t="inlineStr">
        <is>
          <t>Пр/774-001.4</t>
        </is>
      </c>
      <c r="C99" s="94" t="inlineStr">
        <is>
          <t>СП Земляные работы по другим видам работ (подготовительным, сопутствующим, укрепительным)</t>
        </is>
      </c>
      <c r="D99" s="266" t="n"/>
      <c r="E99" s="267" t="n"/>
      <c r="F99" s="101" t="inlineStr">
        <is>
          <t>%</t>
        </is>
      </c>
      <c r="G99" s="107" t="n">
        <v>41</v>
      </c>
      <c r="H99" s="108" t="n"/>
      <c r="I99" s="107" t="n">
        <v>41</v>
      </c>
      <c r="J99" s="96" t="n"/>
      <c r="K99" s="96" t="n"/>
      <c r="L99" s="97" t="n">
        <v>36.41</v>
      </c>
      <c r="M99" s="96" t="n"/>
      <c r="N99" s="99" t="n">
        <v>2082.54</v>
      </c>
    </row>
    <row r="100" ht="19.35" customHeight="1">
      <c r="A100" s="92" t="n"/>
      <c r="B100" s="105" t="n"/>
      <c r="C100" s="84" t="inlineStr">
        <is>
          <t>Всего по позиции</t>
        </is>
      </c>
      <c r="D100" s="266" t="n"/>
      <c r="E100" s="267" t="n"/>
      <c r="F100" s="96" t="n"/>
      <c r="G100" s="103" t="n"/>
      <c r="H100" s="103" t="n"/>
      <c r="I100" s="110" t="n"/>
      <c r="J100" s="110" t="n"/>
      <c r="K100" s="110" t="n"/>
      <c r="L100" s="112" t="n">
        <v>204.24</v>
      </c>
      <c r="M100" s="110" t="n"/>
      <c r="N100" s="90" t="n"/>
    </row>
    <row r="101" ht="68.65000000000001" customHeight="1">
      <c r="A101" s="84" t="inlineStr">
        <is>
          <t>8</t>
        </is>
      </c>
      <c r="B101" s="87" t="inlineStr">
        <is>
          <t>ФЕР01-02-100-01</t>
        </is>
      </c>
      <c r="C101" s="88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6" t="n"/>
      <c r="E101" s="267" t="n"/>
      <c r="F101" s="89" t="inlineStr">
        <is>
          <t>100 шт</t>
        </is>
      </c>
      <c r="G101" s="90" t="n">
        <v>45.16</v>
      </c>
      <c r="H101" s="91" t="n">
        <v>1</v>
      </c>
      <c r="I101" s="112" t="n">
        <v>45.16</v>
      </c>
      <c r="J101" s="90" t="n"/>
      <c r="K101" s="90" t="n"/>
      <c r="L101" s="90" t="n"/>
      <c r="M101" s="90" t="n"/>
      <c r="N101" s="90" t="n"/>
    </row>
    <row r="102" ht="19.35" customHeight="1">
      <c r="A102" s="92" t="n"/>
      <c r="B102" s="93" t="inlineStr">
        <is>
          <t>1</t>
        </is>
      </c>
      <c r="C102" s="94" t="inlineStr">
        <is>
          <t>ОТ</t>
        </is>
      </c>
      <c r="D102" s="266" t="n"/>
      <c r="E102" s="267" t="n"/>
      <c r="F102" s="95" t="n"/>
      <c r="G102" s="95" t="n"/>
      <c r="H102" s="95" t="n"/>
      <c r="I102" s="96" t="n"/>
      <c r="J102" s="97" t="n">
        <v>115.44</v>
      </c>
      <c r="K102" s="268" t="n">
        <v>1.2</v>
      </c>
      <c r="L102" s="99" t="n">
        <v>6255.92</v>
      </c>
      <c r="M102" s="271" t="n">
        <v>57.2</v>
      </c>
      <c r="N102" s="99" t="n">
        <v>357838.62</v>
      </c>
    </row>
    <row r="103" ht="19.35" customHeight="1">
      <c r="A103" s="92" t="n"/>
      <c r="B103" s="93" t="inlineStr">
        <is>
          <t>2</t>
        </is>
      </c>
      <c r="C103" s="94" t="inlineStr">
        <is>
          <t>ЭМ</t>
        </is>
      </c>
      <c r="D103" s="266" t="n"/>
      <c r="E103" s="267" t="n"/>
      <c r="F103" s="95" t="n"/>
      <c r="G103" s="95" t="n"/>
      <c r="H103" s="95" t="n"/>
      <c r="I103" s="96" t="n"/>
      <c r="J103" s="97" t="n">
        <v>655.4299999999999</v>
      </c>
      <c r="K103" s="268" t="n">
        <v>1.2</v>
      </c>
      <c r="L103" s="99" t="n">
        <v>35519.06</v>
      </c>
      <c r="M103" s="96" t="n"/>
      <c r="N103" s="96" t="n"/>
    </row>
    <row r="104" ht="19.35" customHeight="1">
      <c r="A104" s="92" t="n"/>
      <c r="B104" s="93" t="inlineStr">
        <is>
          <t>3</t>
        </is>
      </c>
      <c r="C104" s="94" t="inlineStr">
        <is>
          <t>в т.ч. ОТм</t>
        </is>
      </c>
      <c r="D104" s="266" t="n"/>
      <c r="E104" s="267" t="n"/>
      <c r="F104" s="95" t="n"/>
      <c r="G104" s="95" t="n"/>
      <c r="H104" s="95" t="n"/>
      <c r="I104" s="96" t="n"/>
      <c r="J104" s="97" t="n">
        <v>114.62</v>
      </c>
      <c r="K104" s="268" t="n">
        <v>1.2</v>
      </c>
      <c r="L104" s="99" t="n">
        <v>6211.49</v>
      </c>
      <c r="M104" s="271" t="n">
        <v>57.2</v>
      </c>
      <c r="N104" s="99" t="n">
        <v>355297.23</v>
      </c>
    </row>
    <row r="105" ht="19.35" customHeight="1">
      <c r="A105" s="92" t="n"/>
      <c r="B105" s="100" t="n"/>
      <c r="C105" s="94" t="inlineStr">
        <is>
          <t>ЗТ</t>
        </is>
      </c>
      <c r="D105" s="266" t="n"/>
      <c r="E105" s="267" t="n"/>
      <c r="F105" s="101" t="inlineStr">
        <is>
          <t>чел.-ч</t>
        </is>
      </c>
      <c r="G105" s="271" t="n">
        <v>14.8</v>
      </c>
      <c r="H105" s="268" t="n">
        <v>1.2</v>
      </c>
      <c r="I105" s="272" t="n">
        <v>802.0416</v>
      </c>
      <c r="J105" s="96" t="n"/>
      <c r="K105" s="96" t="n"/>
      <c r="L105" s="96" t="n"/>
      <c r="M105" s="96" t="n"/>
      <c r="N105" s="96" t="n"/>
    </row>
    <row r="106" ht="19.35" customHeight="1">
      <c r="A106" s="92" t="n"/>
      <c r="B106" s="100" t="n"/>
      <c r="C106" s="94" t="inlineStr">
        <is>
          <t>ЗТм</t>
        </is>
      </c>
      <c r="D106" s="266" t="n"/>
      <c r="E106" s="267" t="n"/>
      <c r="F106" s="101" t="inlineStr">
        <is>
          <t>чел.-ч</t>
        </is>
      </c>
      <c r="G106" s="97" t="n">
        <v>8.49</v>
      </c>
      <c r="H106" s="268" t="n">
        <v>1.2</v>
      </c>
      <c r="I106" s="270" t="n">
        <v>460.09008</v>
      </c>
      <c r="J106" s="96" t="n"/>
      <c r="K106" s="96" t="n"/>
      <c r="L106" s="96" t="n"/>
      <c r="M106" s="96" t="n"/>
      <c r="N106" s="96" t="n"/>
    </row>
    <row r="107" ht="19.35" customHeight="1">
      <c r="A107" s="92" t="n"/>
      <c r="B107" s="100" t="n"/>
      <c r="C107" s="94" t="inlineStr">
        <is>
          <t>Итого по расценке</t>
        </is>
      </c>
      <c r="D107" s="266" t="n"/>
      <c r="E107" s="267" t="n"/>
      <c r="F107" s="95" t="n"/>
      <c r="G107" s="103" t="n"/>
      <c r="H107" s="103" t="n"/>
      <c r="I107" s="96" t="n"/>
      <c r="J107" s="97" t="n">
        <v>770.87</v>
      </c>
      <c r="K107" s="96" t="n"/>
      <c r="L107" s="99" t="n">
        <v>41774.98</v>
      </c>
      <c r="M107" s="96" t="n"/>
      <c r="N107" s="104" t="n"/>
    </row>
    <row r="108" ht="19.35" customHeight="1">
      <c r="A108" s="92" t="n"/>
      <c r="B108" s="105" t="n"/>
      <c r="C108" s="94" t="inlineStr">
        <is>
          <t>ФОТ</t>
        </is>
      </c>
      <c r="D108" s="266" t="n"/>
      <c r="E108" s="267" t="n"/>
      <c r="F108" s="95" t="n"/>
      <c r="G108" s="103" t="n"/>
      <c r="H108" s="103" t="n"/>
      <c r="I108" s="96" t="n"/>
      <c r="J108" s="96" t="n"/>
      <c r="K108" s="96" t="n"/>
      <c r="L108" s="99" t="n">
        <v>12467.41</v>
      </c>
      <c r="M108" s="96" t="n"/>
      <c r="N108" s="99" t="n">
        <v>713135.85</v>
      </c>
    </row>
    <row r="109" ht="42" customHeight="1">
      <c r="A109" s="92" t="n"/>
      <c r="B109" s="106" t="inlineStr">
        <is>
          <t>Пр/812-001.4-1</t>
        </is>
      </c>
      <c r="C109" s="94" t="inlineStr">
        <is>
          <t>НР Земляные работы по другим видам работ (подготовительным, сопутствующим, укрепительным)</t>
        </is>
      </c>
      <c r="D109" s="266" t="n"/>
      <c r="E109" s="267" t="n"/>
      <c r="F109" s="101" t="inlineStr">
        <is>
          <t>%</t>
        </is>
      </c>
      <c r="G109" s="107" t="n">
        <v>89</v>
      </c>
      <c r="H109" s="108" t="n"/>
      <c r="I109" s="107" t="n">
        <v>89</v>
      </c>
      <c r="J109" s="96" t="n"/>
      <c r="K109" s="96" t="n"/>
      <c r="L109" s="99" t="n">
        <v>11095.99</v>
      </c>
      <c r="M109" s="96" t="n"/>
      <c r="N109" s="109" t="n">
        <v>634690.91</v>
      </c>
    </row>
    <row r="110" ht="42" customHeight="1">
      <c r="A110" s="92" t="n"/>
      <c r="B110" s="106" t="inlineStr">
        <is>
          <t>Пр/774-001.4</t>
        </is>
      </c>
      <c r="C110" s="94" t="inlineStr">
        <is>
          <t>СП Земляные работы по другим видам работ (подготовительным, сопутствующим, укрепительным)</t>
        </is>
      </c>
      <c r="D110" s="266" t="n"/>
      <c r="E110" s="267" t="n"/>
      <c r="F110" s="101" t="inlineStr">
        <is>
          <t>%</t>
        </is>
      </c>
      <c r="G110" s="107" t="n">
        <v>41</v>
      </c>
      <c r="H110" s="108" t="n"/>
      <c r="I110" s="107" t="n">
        <v>41</v>
      </c>
      <c r="J110" s="96" t="n"/>
      <c r="K110" s="96" t="n"/>
      <c r="L110" s="99" t="n">
        <v>5111.64</v>
      </c>
      <c r="M110" s="96" t="n"/>
      <c r="N110" s="99" t="n">
        <v>292385.7</v>
      </c>
    </row>
    <row r="111" ht="19.35" customHeight="1">
      <c r="A111" s="92" t="n"/>
      <c r="B111" s="105" t="n"/>
      <c r="C111" s="84" t="inlineStr">
        <is>
          <t>Всего по позиции</t>
        </is>
      </c>
      <c r="D111" s="266" t="n"/>
      <c r="E111" s="267" t="n"/>
      <c r="F111" s="96" t="n"/>
      <c r="G111" s="103" t="n"/>
      <c r="H111" s="103" t="n"/>
      <c r="I111" s="110" t="n"/>
      <c r="J111" s="110" t="n"/>
      <c r="K111" s="110" t="n"/>
      <c r="L111" s="111" t="n">
        <v>57982.61</v>
      </c>
      <c r="M111" s="110" t="n"/>
      <c r="N111" s="90" t="n"/>
    </row>
    <row r="112" ht="55.35" customHeight="1">
      <c r="A112" s="84" t="inlineStr">
        <is>
          <t>9</t>
        </is>
      </c>
      <c r="B112" s="87" t="inlineStr">
        <is>
          <t>ФЕР01-02-100-07</t>
        </is>
      </c>
      <c r="C112" s="88" t="inlineStr">
        <is>
          <t>При трелевке на каждые последующие 100 м добавлять: к расценке 01-02-100-01</t>
        </is>
      </c>
      <c r="D112" s="266" t="n"/>
      <c r="E112" s="267" t="n"/>
      <c r="F112" s="89" t="inlineStr">
        <is>
          <t>100 шт</t>
        </is>
      </c>
      <c r="G112" s="90" t="n">
        <v>45.16</v>
      </c>
      <c r="H112" s="91" t="n">
        <v>1</v>
      </c>
      <c r="I112" s="112" t="n">
        <v>45.16</v>
      </c>
      <c r="J112" s="90" t="n"/>
      <c r="K112" s="90" t="n"/>
      <c r="L112" s="90" t="n"/>
      <c r="M112" s="90" t="n"/>
      <c r="N112" s="90" t="n"/>
    </row>
    <row r="113" ht="19.35" customHeight="1">
      <c r="A113" s="92" t="n"/>
      <c r="B113" s="93" t="inlineStr">
        <is>
          <t>1</t>
        </is>
      </c>
      <c r="C113" s="94" t="inlineStr">
        <is>
          <t>ОТ</t>
        </is>
      </c>
      <c r="D113" s="266" t="n"/>
      <c r="E113" s="267" t="n"/>
      <c r="F113" s="95" t="n"/>
      <c r="G113" s="95" t="n"/>
      <c r="H113" s="95" t="n"/>
      <c r="I113" s="96" t="n"/>
      <c r="J113" s="97" t="n">
        <v>28.94</v>
      </c>
      <c r="K113" s="268" t="n">
        <v>1.2</v>
      </c>
      <c r="L113" s="99" t="n">
        <v>1568.32</v>
      </c>
      <c r="M113" s="271" t="n">
        <v>57.2</v>
      </c>
      <c r="N113" s="99" t="n">
        <v>89707.89999999999</v>
      </c>
    </row>
    <row r="114" ht="19.35" customHeight="1">
      <c r="A114" s="92" t="n"/>
      <c r="B114" s="93" t="inlineStr">
        <is>
          <t>2</t>
        </is>
      </c>
      <c r="C114" s="94" t="inlineStr">
        <is>
          <t>ЭМ</t>
        </is>
      </c>
      <c r="D114" s="266" t="n"/>
      <c r="E114" s="267" t="n"/>
      <c r="F114" s="95" t="n"/>
      <c r="G114" s="95" t="n"/>
      <c r="H114" s="95" t="n"/>
      <c r="I114" s="96" t="n"/>
      <c r="J114" s="97" t="n">
        <v>163.66</v>
      </c>
      <c r="K114" s="268" t="n">
        <v>1.2</v>
      </c>
      <c r="L114" s="99" t="n">
        <v>8869.059999999999</v>
      </c>
      <c r="M114" s="96" t="n"/>
      <c r="N114" s="96" t="n"/>
    </row>
    <row r="115" ht="19.35" customHeight="1">
      <c r="A115" s="92" t="n"/>
      <c r="B115" s="93" t="inlineStr">
        <is>
          <t>3</t>
        </is>
      </c>
      <c r="C115" s="94" t="inlineStr">
        <is>
          <t>в т.ч. ОТм</t>
        </is>
      </c>
      <c r="D115" s="266" t="n"/>
      <c r="E115" s="267" t="n"/>
      <c r="F115" s="95" t="n"/>
      <c r="G115" s="95" t="n"/>
      <c r="H115" s="95" t="n"/>
      <c r="I115" s="96" t="n"/>
      <c r="J115" s="97" t="n">
        <v>28.62</v>
      </c>
      <c r="K115" s="268" t="n">
        <v>1.2</v>
      </c>
      <c r="L115" s="99" t="n">
        <v>1550.98</v>
      </c>
      <c r="M115" s="271" t="n">
        <v>57.2</v>
      </c>
      <c r="N115" s="99" t="n">
        <v>88716.06</v>
      </c>
    </row>
    <row r="116" ht="19.35" customHeight="1">
      <c r="A116" s="92" t="n"/>
      <c r="B116" s="100" t="n"/>
      <c r="C116" s="94" t="inlineStr">
        <is>
          <t>ЗТ</t>
        </is>
      </c>
      <c r="D116" s="266" t="n"/>
      <c r="E116" s="267" t="n"/>
      <c r="F116" s="101" t="inlineStr">
        <is>
          <t>чел.-ч</t>
        </is>
      </c>
      <c r="G116" s="97" t="n">
        <v>3.71</v>
      </c>
      <c r="H116" s="268" t="n">
        <v>1.2</v>
      </c>
      <c r="I116" s="270" t="n">
        <v>201.05232</v>
      </c>
      <c r="J116" s="96" t="n"/>
      <c r="K116" s="96" t="n"/>
      <c r="L116" s="96" t="n"/>
      <c r="M116" s="96" t="n"/>
      <c r="N116" s="96" t="n"/>
    </row>
    <row r="117" ht="19.35" customHeight="1">
      <c r="A117" s="92" t="n"/>
      <c r="B117" s="100" t="n"/>
      <c r="C117" s="94" t="inlineStr">
        <is>
          <t>ЗТм</t>
        </is>
      </c>
      <c r="D117" s="266" t="n"/>
      <c r="E117" s="267" t="n"/>
      <c r="F117" s="101" t="inlineStr">
        <is>
          <t>чел.-ч</t>
        </is>
      </c>
      <c r="G117" s="97" t="n">
        <v>2.12</v>
      </c>
      <c r="H117" s="268" t="n">
        <v>1.2</v>
      </c>
      <c r="I117" s="270" t="n">
        <v>114.88704</v>
      </c>
      <c r="J117" s="96" t="n"/>
      <c r="K117" s="96" t="n"/>
      <c r="L117" s="96" t="n"/>
      <c r="M117" s="96" t="n"/>
      <c r="N117" s="96" t="n"/>
    </row>
    <row r="118" ht="19.35" customHeight="1">
      <c r="A118" s="92" t="n"/>
      <c r="B118" s="100" t="n"/>
      <c r="C118" s="94" t="inlineStr">
        <is>
          <t>Итого по расценке</t>
        </is>
      </c>
      <c r="D118" s="266" t="n"/>
      <c r="E118" s="267" t="n"/>
      <c r="F118" s="95" t="n"/>
      <c r="G118" s="103" t="n"/>
      <c r="H118" s="103" t="n"/>
      <c r="I118" s="96" t="n"/>
      <c r="J118" s="97" t="n">
        <v>192.6</v>
      </c>
      <c r="K118" s="96" t="n"/>
      <c r="L118" s="99" t="n">
        <v>10437.38</v>
      </c>
      <c r="M118" s="96" t="n"/>
      <c r="N118" s="104" t="n"/>
    </row>
    <row r="119" ht="19.35" customHeight="1">
      <c r="A119" s="92" t="n"/>
      <c r="B119" s="105" t="n"/>
      <c r="C119" s="94" t="inlineStr">
        <is>
          <t>ФОТ</t>
        </is>
      </c>
      <c r="D119" s="266" t="n"/>
      <c r="E119" s="267" t="n"/>
      <c r="F119" s="95" t="n"/>
      <c r="G119" s="103" t="n"/>
      <c r="H119" s="103" t="n"/>
      <c r="I119" s="96" t="n"/>
      <c r="J119" s="96" t="n"/>
      <c r="K119" s="96" t="n"/>
      <c r="L119" s="99" t="n">
        <v>3119.3</v>
      </c>
      <c r="M119" s="96" t="n"/>
      <c r="N119" s="99" t="n">
        <v>178423.96</v>
      </c>
    </row>
    <row r="120" ht="42" customHeight="1">
      <c r="A120" s="92" t="n"/>
      <c r="B120" s="106" t="inlineStr">
        <is>
          <t>Пр/812-001.4-1</t>
        </is>
      </c>
      <c r="C120" s="94" t="inlineStr">
        <is>
          <t>НР Земляные работы по другим видам работ (подготовительным, сопутствующим, укрепительным)</t>
        </is>
      </c>
      <c r="D120" s="266" t="n"/>
      <c r="E120" s="267" t="n"/>
      <c r="F120" s="101" t="inlineStr">
        <is>
          <t>%</t>
        </is>
      </c>
      <c r="G120" s="107" t="n">
        <v>89</v>
      </c>
      <c r="H120" s="108" t="n"/>
      <c r="I120" s="107" t="n">
        <v>89</v>
      </c>
      <c r="J120" s="96" t="n"/>
      <c r="K120" s="96" t="n"/>
      <c r="L120" s="99" t="n">
        <v>2776.18</v>
      </c>
      <c r="M120" s="96" t="n"/>
      <c r="N120" s="109" t="n">
        <v>158797.32</v>
      </c>
    </row>
    <row r="121" ht="42" customHeight="1">
      <c r="A121" s="92" t="n"/>
      <c r="B121" s="106" t="inlineStr">
        <is>
          <t>Пр/774-001.4</t>
        </is>
      </c>
      <c r="C121" s="94" t="inlineStr">
        <is>
          <t>СП Земляные работы по другим видам работ (подготовительным, сопутствующим, укрепительным)</t>
        </is>
      </c>
      <c r="D121" s="266" t="n"/>
      <c r="E121" s="267" t="n"/>
      <c r="F121" s="101" t="inlineStr">
        <is>
          <t>%</t>
        </is>
      </c>
      <c r="G121" s="107" t="n">
        <v>41</v>
      </c>
      <c r="H121" s="108" t="n"/>
      <c r="I121" s="107" t="n">
        <v>41</v>
      </c>
      <c r="J121" s="96" t="n"/>
      <c r="K121" s="96" t="n"/>
      <c r="L121" s="99" t="n">
        <v>1278.91</v>
      </c>
      <c r="M121" s="96" t="n"/>
      <c r="N121" s="99" t="n">
        <v>73153.82000000001</v>
      </c>
    </row>
    <row r="122" ht="19.35" customHeight="1">
      <c r="A122" s="92" t="n"/>
      <c r="B122" s="105" t="n"/>
      <c r="C122" s="84" t="inlineStr">
        <is>
          <t>Всего по позиции</t>
        </is>
      </c>
      <c r="D122" s="266" t="n"/>
      <c r="E122" s="267" t="n"/>
      <c r="F122" s="96" t="n"/>
      <c r="G122" s="103" t="n"/>
      <c r="H122" s="103" t="n"/>
      <c r="I122" s="110" t="n"/>
      <c r="J122" s="110" t="n"/>
      <c r="K122" s="110" t="n"/>
      <c r="L122" s="111" t="n">
        <v>14492.47</v>
      </c>
      <c r="M122" s="110" t="n"/>
      <c r="N122" s="90" t="n"/>
    </row>
    <row r="123" ht="68.65000000000001" customHeight="1">
      <c r="A123" s="84" t="inlineStr">
        <is>
          <t>10</t>
        </is>
      </c>
      <c r="B123" s="87" t="inlineStr">
        <is>
          <t>ФЕР01-02-100-02</t>
        </is>
      </c>
      <c r="C123" s="88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6" t="n"/>
      <c r="E123" s="267" t="n"/>
      <c r="F123" s="89" t="inlineStr">
        <is>
          <t>100 шт</t>
        </is>
      </c>
      <c r="G123" s="90" t="n">
        <v>20.3</v>
      </c>
      <c r="H123" s="91" t="n">
        <v>1</v>
      </c>
      <c r="I123" s="273" t="n">
        <v>20.3</v>
      </c>
      <c r="J123" s="90" t="n"/>
      <c r="K123" s="90" t="n"/>
      <c r="L123" s="90" t="n"/>
      <c r="M123" s="90" t="n"/>
      <c r="N123" s="90" t="n"/>
    </row>
    <row r="124" ht="19.35" customHeight="1">
      <c r="A124" s="92" t="n"/>
      <c r="B124" s="93" t="inlineStr">
        <is>
          <t>1</t>
        </is>
      </c>
      <c r="C124" s="94" t="inlineStr">
        <is>
          <t>ОТ</t>
        </is>
      </c>
      <c r="D124" s="266" t="n"/>
      <c r="E124" s="267" t="n"/>
      <c r="F124" s="95" t="n"/>
      <c r="G124" s="95" t="n"/>
      <c r="H124" s="95" t="n"/>
      <c r="I124" s="96" t="n"/>
      <c r="J124" s="97" t="n">
        <v>201.24</v>
      </c>
      <c r="K124" s="268" t="n">
        <v>1.2</v>
      </c>
      <c r="L124" s="99" t="n">
        <v>4902.21</v>
      </c>
      <c r="M124" s="271" t="n">
        <v>57.2</v>
      </c>
      <c r="N124" s="99" t="n">
        <v>280406.41</v>
      </c>
    </row>
    <row r="125" ht="19.35" customHeight="1">
      <c r="A125" s="92" t="n"/>
      <c r="B125" s="93" t="inlineStr">
        <is>
          <t>2</t>
        </is>
      </c>
      <c r="C125" s="94" t="inlineStr">
        <is>
          <t>ЭМ</t>
        </is>
      </c>
      <c r="D125" s="266" t="n"/>
      <c r="E125" s="267" t="n"/>
      <c r="F125" s="95" t="n"/>
      <c r="G125" s="95" t="n"/>
      <c r="H125" s="95" t="n"/>
      <c r="I125" s="96" t="n"/>
      <c r="J125" s="99" t="n">
        <v>1142.56</v>
      </c>
      <c r="K125" s="268" t="n">
        <v>1.2</v>
      </c>
      <c r="L125" s="99" t="n">
        <v>27832.76</v>
      </c>
      <c r="M125" s="96" t="n"/>
      <c r="N125" s="96" t="n"/>
    </row>
    <row r="126" ht="19.35" customHeight="1">
      <c r="A126" s="92" t="n"/>
      <c r="B126" s="93" t="inlineStr">
        <is>
          <t>3</t>
        </is>
      </c>
      <c r="C126" s="94" t="inlineStr">
        <is>
          <t>в т.ч. ОТм</t>
        </is>
      </c>
      <c r="D126" s="266" t="n"/>
      <c r="E126" s="267" t="n"/>
      <c r="F126" s="95" t="n"/>
      <c r="G126" s="95" t="n"/>
      <c r="H126" s="95" t="n"/>
      <c r="I126" s="96" t="n"/>
      <c r="J126" s="97" t="n">
        <v>199.8</v>
      </c>
      <c r="K126" s="268" t="n">
        <v>1.2</v>
      </c>
      <c r="L126" s="99" t="n">
        <v>4867.13</v>
      </c>
      <c r="M126" s="271" t="n">
        <v>57.2</v>
      </c>
      <c r="N126" s="99" t="n">
        <v>278399.84</v>
      </c>
    </row>
    <row r="127" ht="19.35" customHeight="1">
      <c r="A127" s="92" t="n"/>
      <c r="B127" s="100" t="n"/>
      <c r="C127" s="94" t="inlineStr">
        <is>
          <t>ЗТ</t>
        </is>
      </c>
      <c r="D127" s="266" t="n"/>
      <c r="E127" s="267" t="n"/>
      <c r="F127" s="101" t="inlineStr">
        <is>
          <t>чел.-ч</t>
        </is>
      </c>
      <c r="G127" s="271" t="n">
        <v>25.8</v>
      </c>
      <c r="H127" s="268" t="n">
        <v>1.2</v>
      </c>
      <c r="I127" s="269" t="n">
        <v>628.4880000000001</v>
      </c>
      <c r="J127" s="96" t="n"/>
      <c r="K127" s="96" t="n"/>
      <c r="L127" s="96" t="n"/>
      <c r="M127" s="96" t="n"/>
      <c r="N127" s="96" t="n"/>
    </row>
    <row r="128" ht="19.35" customHeight="1">
      <c r="A128" s="92" t="n"/>
      <c r="B128" s="100" t="n"/>
      <c r="C128" s="94" t="inlineStr">
        <is>
          <t>ЗТм</t>
        </is>
      </c>
      <c r="D128" s="266" t="n"/>
      <c r="E128" s="267" t="n"/>
      <c r="F128" s="101" t="inlineStr">
        <is>
          <t>чел.-ч</t>
        </is>
      </c>
      <c r="G128" s="271" t="n">
        <v>14.8</v>
      </c>
      <c r="H128" s="268" t="n">
        <v>1.2</v>
      </c>
      <c r="I128" s="269" t="n">
        <v>360.528</v>
      </c>
      <c r="J128" s="96" t="n"/>
      <c r="K128" s="96" t="n"/>
      <c r="L128" s="96" t="n"/>
      <c r="M128" s="96" t="n"/>
      <c r="N128" s="96" t="n"/>
    </row>
    <row r="129" ht="19.35" customHeight="1">
      <c r="A129" s="92" t="n"/>
      <c r="B129" s="100" t="n"/>
      <c r="C129" s="94" t="inlineStr">
        <is>
          <t>Итого по расценке</t>
        </is>
      </c>
      <c r="D129" s="266" t="n"/>
      <c r="E129" s="267" t="n"/>
      <c r="F129" s="95" t="n"/>
      <c r="G129" s="103" t="n"/>
      <c r="H129" s="103" t="n"/>
      <c r="I129" s="96" t="n"/>
      <c r="J129" s="99" t="n">
        <v>1343.8</v>
      </c>
      <c r="K129" s="96" t="n"/>
      <c r="L129" s="99" t="n">
        <v>32734.97</v>
      </c>
      <c r="M129" s="96" t="n"/>
      <c r="N129" s="104" t="n"/>
    </row>
    <row r="130" ht="19.35" customHeight="1">
      <c r="A130" s="92" t="n"/>
      <c r="B130" s="105" t="n"/>
      <c r="C130" s="94" t="inlineStr">
        <is>
          <t>ФОТ</t>
        </is>
      </c>
      <c r="D130" s="266" t="n"/>
      <c r="E130" s="267" t="n"/>
      <c r="F130" s="95" t="n"/>
      <c r="G130" s="103" t="n"/>
      <c r="H130" s="103" t="n"/>
      <c r="I130" s="96" t="n"/>
      <c r="J130" s="96" t="n"/>
      <c r="K130" s="96" t="n"/>
      <c r="L130" s="99" t="n">
        <v>9769.34</v>
      </c>
      <c r="M130" s="96" t="n"/>
      <c r="N130" s="99" t="n">
        <v>558806.25</v>
      </c>
    </row>
    <row r="131" ht="42" customHeight="1">
      <c r="A131" s="92" t="n"/>
      <c r="B131" s="106" t="inlineStr">
        <is>
          <t>Пр/812-001.4-1</t>
        </is>
      </c>
      <c r="C131" s="94" t="inlineStr">
        <is>
          <t>НР Земляные работы по другим видам работ (подготовительным, сопутствующим, укрепительным)</t>
        </is>
      </c>
      <c r="D131" s="266" t="n"/>
      <c r="E131" s="267" t="n"/>
      <c r="F131" s="101" t="inlineStr">
        <is>
          <t>%</t>
        </is>
      </c>
      <c r="G131" s="107" t="n">
        <v>89</v>
      </c>
      <c r="H131" s="108" t="n"/>
      <c r="I131" s="107" t="n">
        <v>89</v>
      </c>
      <c r="J131" s="96" t="n"/>
      <c r="K131" s="96" t="n"/>
      <c r="L131" s="99" t="n">
        <v>8694.709999999999</v>
      </c>
      <c r="M131" s="96" t="n"/>
      <c r="N131" s="109" t="n">
        <v>497337.56</v>
      </c>
    </row>
    <row r="132" ht="42" customHeight="1">
      <c r="A132" s="92" t="n"/>
      <c r="B132" s="106" t="inlineStr">
        <is>
          <t>Пр/774-001.4</t>
        </is>
      </c>
      <c r="C132" s="94" t="inlineStr">
        <is>
          <t>СП Земляные работы по другим видам работ (подготовительным, сопутствующим, укрепительным)</t>
        </is>
      </c>
      <c r="D132" s="266" t="n"/>
      <c r="E132" s="267" t="n"/>
      <c r="F132" s="101" t="inlineStr">
        <is>
          <t>%</t>
        </is>
      </c>
      <c r="G132" s="107" t="n">
        <v>41</v>
      </c>
      <c r="H132" s="108" t="n"/>
      <c r="I132" s="107" t="n">
        <v>41</v>
      </c>
      <c r="J132" s="96" t="n"/>
      <c r="K132" s="96" t="n"/>
      <c r="L132" s="99" t="n">
        <v>4005.43</v>
      </c>
      <c r="M132" s="96" t="n"/>
      <c r="N132" s="99" t="n">
        <v>229110.56</v>
      </c>
    </row>
    <row r="133" ht="19.35" customHeight="1">
      <c r="A133" s="92" t="n"/>
      <c r="B133" s="105" t="n"/>
      <c r="C133" s="84" t="inlineStr">
        <is>
          <t>Всего по позиции</t>
        </is>
      </c>
      <c r="D133" s="266" t="n"/>
      <c r="E133" s="267" t="n"/>
      <c r="F133" s="96" t="n"/>
      <c r="G133" s="103" t="n"/>
      <c r="H133" s="103" t="n"/>
      <c r="I133" s="110" t="n"/>
      <c r="J133" s="110" t="n"/>
      <c r="K133" s="110" t="n"/>
      <c r="L133" s="111" t="n">
        <v>45435.11</v>
      </c>
      <c r="M133" s="110" t="n"/>
      <c r="N133" s="90" t="n"/>
    </row>
    <row r="134" ht="55.35" customHeight="1">
      <c r="A134" s="84" t="inlineStr">
        <is>
          <t>11</t>
        </is>
      </c>
      <c r="B134" s="87" t="inlineStr">
        <is>
          <t>ФЕР01-02-100-08</t>
        </is>
      </c>
      <c r="C134" s="88" t="inlineStr">
        <is>
          <t>При трелевке на каждые последующие 100 м добавлять: к расценке 01-02-100-02</t>
        </is>
      </c>
      <c r="D134" s="266" t="n"/>
      <c r="E134" s="267" t="n"/>
      <c r="F134" s="89" t="inlineStr">
        <is>
          <t>100 шт</t>
        </is>
      </c>
      <c r="G134" s="90" t="n">
        <v>22.43</v>
      </c>
      <c r="H134" s="91" t="n">
        <v>1</v>
      </c>
      <c r="I134" s="112" t="n">
        <v>22.43</v>
      </c>
      <c r="J134" s="90" t="n"/>
      <c r="K134" s="90" t="n"/>
      <c r="L134" s="90" t="n"/>
      <c r="M134" s="90" t="n"/>
      <c r="N134" s="90" t="n"/>
    </row>
    <row r="135" ht="19.35" customHeight="1">
      <c r="A135" s="92" t="n"/>
      <c r="B135" s="93" t="inlineStr">
        <is>
          <t>1</t>
        </is>
      </c>
      <c r="C135" s="94" t="inlineStr">
        <is>
          <t>ОТ</t>
        </is>
      </c>
      <c r="D135" s="266" t="n"/>
      <c r="E135" s="267" t="n"/>
      <c r="F135" s="95" t="n"/>
      <c r="G135" s="95" t="n"/>
      <c r="H135" s="95" t="n"/>
      <c r="I135" s="96" t="n"/>
      <c r="J135" s="97" t="n">
        <v>58.34</v>
      </c>
      <c r="K135" s="268" t="n">
        <v>1.2</v>
      </c>
      <c r="L135" s="99" t="n">
        <v>1570.28</v>
      </c>
      <c r="M135" s="271" t="n">
        <v>57.2</v>
      </c>
      <c r="N135" s="99" t="n">
        <v>89820.02</v>
      </c>
    </row>
    <row r="136" ht="19.35" customHeight="1">
      <c r="A136" s="92" t="n"/>
      <c r="B136" s="93" t="inlineStr">
        <is>
          <t>2</t>
        </is>
      </c>
      <c r="C136" s="94" t="inlineStr">
        <is>
          <t>ЭМ</t>
        </is>
      </c>
      <c r="D136" s="266" t="n"/>
      <c r="E136" s="267" t="n"/>
      <c r="F136" s="95" t="n"/>
      <c r="G136" s="95" t="n"/>
      <c r="H136" s="95" t="n"/>
      <c r="I136" s="96" t="n"/>
      <c r="J136" s="97" t="n">
        <v>330.42</v>
      </c>
      <c r="K136" s="268" t="n">
        <v>1.2</v>
      </c>
      <c r="L136" s="99" t="n">
        <v>8893.58</v>
      </c>
      <c r="M136" s="96" t="n"/>
      <c r="N136" s="96" t="n"/>
    </row>
    <row r="137" ht="19.35" customHeight="1">
      <c r="A137" s="92" t="n"/>
      <c r="B137" s="93" t="inlineStr">
        <is>
          <t>3</t>
        </is>
      </c>
      <c r="C137" s="94" t="inlineStr">
        <is>
          <t>в т.ч. ОТм</t>
        </is>
      </c>
      <c r="D137" s="266" t="n"/>
      <c r="E137" s="267" t="n"/>
      <c r="F137" s="95" t="n"/>
      <c r="G137" s="95" t="n"/>
      <c r="H137" s="95" t="n"/>
      <c r="I137" s="96" t="n"/>
      <c r="J137" s="97" t="n">
        <v>57.78</v>
      </c>
      <c r="K137" s="268" t="n">
        <v>1.2</v>
      </c>
      <c r="L137" s="99" t="n">
        <v>1555.21</v>
      </c>
      <c r="M137" s="271" t="n">
        <v>57.2</v>
      </c>
      <c r="N137" s="99" t="n">
        <v>88958.00999999999</v>
      </c>
    </row>
    <row r="138" ht="19.35" customHeight="1">
      <c r="A138" s="92" t="n"/>
      <c r="B138" s="100" t="n"/>
      <c r="C138" s="94" t="inlineStr">
        <is>
          <t>ЗТ</t>
        </is>
      </c>
      <c r="D138" s="266" t="n"/>
      <c r="E138" s="267" t="n"/>
      <c r="F138" s="101" t="inlineStr">
        <is>
          <t>чел.-ч</t>
        </is>
      </c>
      <c r="G138" s="97" t="n">
        <v>7.48</v>
      </c>
      <c r="H138" s="268" t="n">
        <v>1.2</v>
      </c>
      <c r="I138" s="270" t="n">
        <v>201.33168</v>
      </c>
      <c r="J138" s="96" t="n"/>
      <c r="K138" s="96" t="n"/>
      <c r="L138" s="96" t="n"/>
      <c r="M138" s="96" t="n"/>
      <c r="N138" s="96" t="n"/>
    </row>
    <row r="139" ht="19.35" customHeight="1">
      <c r="A139" s="92" t="n"/>
      <c r="B139" s="100" t="n"/>
      <c r="C139" s="94" t="inlineStr">
        <is>
          <t>ЗТм</t>
        </is>
      </c>
      <c r="D139" s="266" t="n"/>
      <c r="E139" s="267" t="n"/>
      <c r="F139" s="101" t="inlineStr">
        <is>
          <t>чел.-ч</t>
        </is>
      </c>
      <c r="G139" s="97" t="n">
        <v>4.28</v>
      </c>
      <c r="H139" s="268" t="n">
        <v>1.2</v>
      </c>
      <c r="I139" s="270" t="n">
        <v>115.20048</v>
      </c>
      <c r="J139" s="96" t="n"/>
      <c r="K139" s="96" t="n"/>
      <c r="L139" s="96" t="n"/>
      <c r="M139" s="96" t="n"/>
      <c r="N139" s="96" t="n"/>
    </row>
    <row r="140" ht="19.35" customHeight="1">
      <c r="A140" s="92" t="n"/>
      <c r="B140" s="100" t="n"/>
      <c r="C140" s="94" t="inlineStr">
        <is>
          <t>Итого по расценке</t>
        </is>
      </c>
      <c r="D140" s="266" t="n"/>
      <c r="E140" s="267" t="n"/>
      <c r="F140" s="95" t="n"/>
      <c r="G140" s="103" t="n"/>
      <c r="H140" s="103" t="n"/>
      <c r="I140" s="96" t="n"/>
      <c r="J140" s="97" t="n">
        <v>388.76</v>
      </c>
      <c r="K140" s="96" t="n"/>
      <c r="L140" s="99" t="n">
        <v>10463.86</v>
      </c>
      <c r="M140" s="96" t="n"/>
      <c r="N140" s="104" t="n"/>
    </row>
    <row r="141" ht="19.35" customHeight="1">
      <c r="A141" s="92" t="n"/>
      <c r="B141" s="105" t="n"/>
      <c r="C141" s="94" t="inlineStr">
        <is>
          <t>ФОТ</t>
        </is>
      </c>
      <c r="D141" s="266" t="n"/>
      <c r="E141" s="267" t="n"/>
      <c r="F141" s="95" t="n"/>
      <c r="G141" s="103" t="n"/>
      <c r="H141" s="103" t="n"/>
      <c r="I141" s="96" t="n"/>
      <c r="J141" s="96" t="n"/>
      <c r="K141" s="96" t="n"/>
      <c r="L141" s="99" t="n">
        <v>3125.49</v>
      </c>
      <c r="M141" s="96" t="n"/>
      <c r="N141" s="99" t="n">
        <v>178778.03</v>
      </c>
    </row>
    <row r="142" ht="42" customHeight="1">
      <c r="A142" s="92" t="n"/>
      <c r="B142" s="106" t="inlineStr">
        <is>
          <t>Пр/812-001.4-1</t>
        </is>
      </c>
      <c r="C142" s="94" t="inlineStr">
        <is>
          <t>НР Земляные работы по другим видам работ (подготовительным, сопутствующим, укрепительным)</t>
        </is>
      </c>
      <c r="D142" s="266" t="n"/>
      <c r="E142" s="267" t="n"/>
      <c r="F142" s="101" t="inlineStr">
        <is>
          <t>%</t>
        </is>
      </c>
      <c r="G142" s="107" t="n">
        <v>89</v>
      </c>
      <c r="H142" s="108" t="n"/>
      <c r="I142" s="107" t="n">
        <v>89</v>
      </c>
      <c r="J142" s="96" t="n"/>
      <c r="K142" s="96" t="n"/>
      <c r="L142" s="99" t="n">
        <v>2781.69</v>
      </c>
      <c r="M142" s="96" t="n"/>
      <c r="N142" s="109" t="n">
        <v>159112.45</v>
      </c>
    </row>
    <row r="143" ht="42" customHeight="1">
      <c r="A143" s="92" t="n"/>
      <c r="B143" s="106" t="inlineStr">
        <is>
          <t>Пр/774-001.4</t>
        </is>
      </c>
      <c r="C143" s="94" t="inlineStr">
        <is>
          <t>СП Земляные работы по другим видам работ (подготовительным, сопутствующим, укрепительным)</t>
        </is>
      </c>
      <c r="D143" s="266" t="n"/>
      <c r="E143" s="267" t="n"/>
      <c r="F143" s="101" t="inlineStr">
        <is>
          <t>%</t>
        </is>
      </c>
      <c r="G143" s="107" t="n">
        <v>41</v>
      </c>
      <c r="H143" s="108" t="n"/>
      <c r="I143" s="107" t="n">
        <v>41</v>
      </c>
      <c r="J143" s="96" t="n"/>
      <c r="K143" s="96" t="n"/>
      <c r="L143" s="99" t="n">
        <v>1281.45</v>
      </c>
      <c r="M143" s="96" t="n"/>
      <c r="N143" s="99" t="n">
        <v>73298.99000000001</v>
      </c>
    </row>
    <row r="144" ht="19.35" customHeight="1">
      <c r="A144" s="92" t="n"/>
      <c r="B144" s="105" t="n"/>
      <c r="C144" s="84" t="inlineStr">
        <is>
          <t>Всего по позиции</t>
        </is>
      </c>
      <c r="D144" s="266" t="n"/>
      <c r="E144" s="267" t="n"/>
      <c r="F144" s="96" t="n"/>
      <c r="G144" s="103" t="n"/>
      <c r="H144" s="103" t="n"/>
      <c r="I144" s="110" t="n"/>
      <c r="J144" s="110" t="n"/>
      <c r="K144" s="110" t="n"/>
      <c r="L144" s="111" t="n">
        <v>14527</v>
      </c>
      <c r="M144" s="110" t="n"/>
      <c r="N144" s="90" t="n"/>
    </row>
    <row r="145" ht="68.65000000000001" customHeight="1">
      <c r="A145" s="84" t="inlineStr">
        <is>
          <t>12</t>
        </is>
      </c>
      <c r="B145" s="87" t="inlineStr">
        <is>
          <t>ФЕР01-02-100-03</t>
        </is>
      </c>
      <c r="C145" s="88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6" t="n"/>
      <c r="E145" s="267" t="n"/>
      <c r="F145" s="89" t="inlineStr">
        <is>
          <t>100 шт</t>
        </is>
      </c>
      <c r="G145" s="90" t="n">
        <v>7.57</v>
      </c>
      <c r="H145" s="91" t="n">
        <v>1</v>
      </c>
      <c r="I145" s="112" t="n">
        <v>7.57</v>
      </c>
      <c r="J145" s="90" t="n"/>
      <c r="K145" s="90" t="n"/>
      <c r="L145" s="90" t="n"/>
      <c r="M145" s="90" t="n"/>
      <c r="N145" s="90" t="n"/>
    </row>
    <row r="146" ht="19.35" customHeight="1">
      <c r="A146" s="92" t="n"/>
      <c r="B146" s="93" t="inlineStr">
        <is>
          <t>1</t>
        </is>
      </c>
      <c r="C146" s="94" t="inlineStr">
        <is>
          <t>ОТ</t>
        </is>
      </c>
      <c r="D146" s="266" t="n"/>
      <c r="E146" s="267" t="n"/>
      <c r="F146" s="95" t="n"/>
      <c r="G146" s="95" t="n"/>
      <c r="H146" s="95" t="n"/>
      <c r="I146" s="96" t="n"/>
      <c r="J146" s="97" t="n">
        <v>326.82</v>
      </c>
      <c r="K146" s="268" t="n">
        <v>1.2</v>
      </c>
      <c r="L146" s="99" t="n">
        <v>2968.83</v>
      </c>
      <c r="M146" s="271" t="n">
        <v>57.2</v>
      </c>
      <c r="N146" s="99" t="n">
        <v>169817.08</v>
      </c>
    </row>
    <row r="147" ht="19.35" customHeight="1">
      <c r="A147" s="92" t="n"/>
      <c r="B147" s="93" t="inlineStr">
        <is>
          <t>2</t>
        </is>
      </c>
      <c r="C147" s="94" t="inlineStr">
        <is>
          <t>ЭМ</t>
        </is>
      </c>
      <c r="D147" s="266" t="n"/>
      <c r="E147" s="267" t="n"/>
      <c r="F147" s="95" t="n"/>
      <c r="G147" s="95" t="n"/>
      <c r="H147" s="95" t="n"/>
      <c r="I147" s="96" t="n"/>
      <c r="J147" s="99" t="n">
        <v>1852.8</v>
      </c>
      <c r="K147" s="268" t="n">
        <v>1.2</v>
      </c>
      <c r="L147" s="99" t="n">
        <v>16830.84</v>
      </c>
      <c r="M147" s="96" t="n"/>
      <c r="N147" s="96" t="n"/>
    </row>
    <row r="148" ht="19.35" customHeight="1">
      <c r="A148" s="92" t="n"/>
      <c r="B148" s="93" t="inlineStr">
        <is>
          <t>3</t>
        </is>
      </c>
      <c r="C148" s="94" t="inlineStr">
        <is>
          <t>в т.ч. ОТм</t>
        </is>
      </c>
      <c r="D148" s="266" t="n"/>
      <c r="E148" s="267" t="n"/>
      <c r="F148" s="95" t="n"/>
      <c r="G148" s="95" t="n"/>
      <c r="H148" s="95" t="n"/>
      <c r="I148" s="96" t="n"/>
      <c r="J148" s="97" t="n">
        <v>324</v>
      </c>
      <c r="K148" s="268" t="n">
        <v>1.2</v>
      </c>
      <c r="L148" s="99" t="n">
        <v>2943.22</v>
      </c>
      <c r="M148" s="271" t="n">
        <v>57.2</v>
      </c>
      <c r="N148" s="99" t="n">
        <v>168352.18</v>
      </c>
    </row>
    <row r="149" ht="19.35" customHeight="1">
      <c r="A149" s="92" t="n"/>
      <c r="B149" s="100" t="n"/>
      <c r="C149" s="94" t="inlineStr">
        <is>
          <t>ЗТ</t>
        </is>
      </c>
      <c r="D149" s="266" t="n"/>
      <c r="E149" s="267" t="n"/>
      <c r="F149" s="101" t="inlineStr">
        <is>
          <t>чел.-ч</t>
        </is>
      </c>
      <c r="G149" s="271" t="n">
        <v>41.9</v>
      </c>
      <c r="H149" s="268" t="n">
        <v>1.2</v>
      </c>
      <c r="I149" s="272" t="n">
        <v>380.6196</v>
      </c>
      <c r="J149" s="96" t="n"/>
      <c r="K149" s="96" t="n"/>
      <c r="L149" s="96" t="n"/>
      <c r="M149" s="96" t="n"/>
      <c r="N149" s="96" t="n"/>
    </row>
    <row r="150" ht="19.35" customHeight="1">
      <c r="A150" s="92" t="n"/>
      <c r="B150" s="100" t="n"/>
      <c r="C150" s="94" t="inlineStr">
        <is>
          <t>ЗТм</t>
        </is>
      </c>
      <c r="D150" s="266" t="n"/>
      <c r="E150" s="267" t="n"/>
      <c r="F150" s="101" t="inlineStr">
        <is>
          <t>чел.-ч</t>
        </is>
      </c>
      <c r="G150" s="117" t="n">
        <v>24</v>
      </c>
      <c r="H150" s="268" t="n">
        <v>1.2</v>
      </c>
      <c r="I150" s="269" t="n">
        <v>218.016</v>
      </c>
      <c r="J150" s="96" t="n"/>
      <c r="K150" s="96" t="n"/>
      <c r="L150" s="96" t="n"/>
      <c r="M150" s="96" t="n"/>
      <c r="N150" s="96" t="n"/>
    </row>
    <row r="151" ht="19.35" customHeight="1">
      <c r="A151" s="92" t="n"/>
      <c r="B151" s="100" t="n"/>
      <c r="C151" s="94" t="inlineStr">
        <is>
          <t>Итого по расценке</t>
        </is>
      </c>
      <c r="D151" s="266" t="n"/>
      <c r="E151" s="267" t="n"/>
      <c r="F151" s="95" t="n"/>
      <c r="G151" s="103" t="n"/>
      <c r="H151" s="103" t="n"/>
      <c r="I151" s="96" t="n"/>
      <c r="J151" s="99" t="n">
        <v>2179.62</v>
      </c>
      <c r="K151" s="96" t="n"/>
      <c r="L151" s="99" t="n">
        <v>19799.67</v>
      </c>
      <c r="M151" s="96" t="n"/>
      <c r="N151" s="104" t="n"/>
    </row>
    <row r="152" ht="19.35" customHeight="1">
      <c r="A152" s="92" t="n"/>
      <c r="B152" s="105" t="n"/>
      <c r="C152" s="94" t="inlineStr">
        <is>
          <t>ФОТ</t>
        </is>
      </c>
      <c r="D152" s="266" t="n"/>
      <c r="E152" s="267" t="n"/>
      <c r="F152" s="95" t="n"/>
      <c r="G152" s="103" t="n"/>
      <c r="H152" s="103" t="n"/>
      <c r="I152" s="96" t="n"/>
      <c r="J152" s="96" t="n"/>
      <c r="K152" s="96" t="n"/>
      <c r="L152" s="99" t="n">
        <v>5912.05</v>
      </c>
      <c r="M152" s="96" t="n"/>
      <c r="N152" s="99" t="n">
        <v>338169.26</v>
      </c>
    </row>
    <row r="153" ht="42" customHeight="1">
      <c r="A153" s="92" t="n"/>
      <c r="B153" s="106" t="inlineStr">
        <is>
          <t>Пр/812-001.4-1</t>
        </is>
      </c>
      <c r="C153" s="94" t="inlineStr">
        <is>
          <t>НР Земляные работы по другим видам работ (подготовительным, сопутствующим, укрепительным)</t>
        </is>
      </c>
      <c r="D153" s="266" t="n"/>
      <c r="E153" s="267" t="n"/>
      <c r="F153" s="101" t="inlineStr">
        <is>
          <t>%</t>
        </is>
      </c>
      <c r="G153" s="107" t="n">
        <v>89</v>
      </c>
      <c r="H153" s="108" t="n"/>
      <c r="I153" s="107" t="n">
        <v>89</v>
      </c>
      <c r="J153" s="96" t="n"/>
      <c r="K153" s="96" t="n"/>
      <c r="L153" s="99" t="n">
        <v>5261.72</v>
      </c>
      <c r="M153" s="96" t="n"/>
      <c r="N153" s="109" t="n">
        <v>300970.64</v>
      </c>
    </row>
    <row r="154" ht="42" customHeight="1">
      <c r="A154" s="92" t="n"/>
      <c r="B154" s="106" t="inlineStr">
        <is>
          <t>Пр/774-001.4</t>
        </is>
      </c>
      <c r="C154" s="94" t="inlineStr">
        <is>
          <t>СП Земляные работы по другим видам работ (подготовительным, сопутствующим, укрепительным)</t>
        </is>
      </c>
      <c r="D154" s="266" t="n"/>
      <c r="E154" s="267" t="n"/>
      <c r="F154" s="101" t="inlineStr">
        <is>
          <t>%</t>
        </is>
      </c>
      <c r="G154" s="107" t="n">
        <v>41</v>
      </c>
      <c r="H154" s="108" t="n"/>
      <c r="I154" s="107" t="n">
        <v>41</v>
      </c>
      <c r="J154" s="96" t="n"/>
      <c r="K154" s="96" t="n"/>
      <c r="L154" s="99" t="n">
        <v>2423.94</v>
      </c>
      <c r="M154" s="96" t="n"/>
      <c r="N154" s="99" t="n">
        <v>138649.4</v>
      </c>
    </row>
    <row r="155" ht="19.35" customHeight="1">
      <c r="A155" s="92" t="n"/>
      <c r="B155" s="105" t="n"/>
      <c r="C155" s="84" t="inlineStr">
        <is>
          <t>Всего по позиции</t>
        </is>
      </c>
      <c r="D155" s="266" t="n"/>
      <c r="E155" s="267" t="n"/>
      <c r="F155" s="96" t="n"/>
      <c r="G155" s="103" t="n"/>
      <c r="H155" s="103" t="n"/>
      <c r="I155" s="110" t="n"/>
      <c r="J155" s="110" t="n"/>
      <c r="K155" s="110" t="n"/>
      <c r="L155" s="111" t="n">
        <v>27485.33</v>
      </c>
      <c r="M155" s="110" t="n"/>
      <c r="N155" s="90" t="n"/>
    </row>
    <row r="156" ht="55.35" customHeight="1">
      <c r="A156" s="84" t="inlineStr">
        <is>
          <t>13</t>
        </is>
      </c>
      <c r="B156" s="87" t="inlineStr">
        <is>
          <t>ФЕР01-02-100-09</t>
        </is>
      </c>
      <c r="C156" s="88" t="inlineStr">
        <is>
          <t>При трелевке на каждые последующие 100 м добавлять: к расценке 01-02-100-03</t>
        </is>
      </c>
      <c r="D156" s="266" t="n"/>
      <c r="E156" s="267" t="n"/>
      <c r="F156" s="89" t="inlineStr">
        <is>
          <t>100 шт</t>
        </is>
      </c>
      <c r="G156" s="90" t="n">
        <v>7.57</v>
      </c>
      <c r="H156" s="91" t="n">
        <v>1</v>
      </c>
      <c r="I156" s="112" t="n">
        <v>7.57</v>
      </c>
      <c r="J156" s="90" t="n"/>
      <c r="K156" s="90" t="n"/>
      <c r="L156" s="90" t="n"/>
      <c r="M156" s="90" t="n"/>
      <c r="N156" s="90" t="n"/>
    </row>
    <row r="157" ht="19.35" customHeight="1">
      <c r="A157" s="92" t="n"/>
      <c r="B157" s="93" t="inlineStr">
        <is>
          <t>1</t>
        </is>
      </c>
      <c r="C157" s="94" t="inlineStr">
        <is>
          <t>ОТ</t>
        </is>
      </c>
      <c r="D157" s="266" t="n"/>
      <c r="E157" s="267" t="n"/>
      <c r="F157" s="95" t="n"/>
      <c r="G157" s="95" t="n"/>
      <c r="H157" s="95" t="n"/>
      <c r="I157" s="96" t="n"/>
      <c r="J157" s="97" t="n">
        <v>93.59999999999999</v>
      </c>
      <c r="K157" s="268" t="n">
        <v>1.2</v>
      </c>
      <c r="L157" s="97" t="n">
        <v>850.26</v>
      </c>
      <c r="M157" s="271" t="n">
        <v>57.2</v>
      </c>
      <c r="N157" s="99" t="n">
        <v>48634.87</v>
      </c>
    </row>
    <row r="158" ht="19.35" customHeight="1">
      <c r="A158" s="92" t="n"/>
      <c r="B158" s="93" t="inlineStr">
        <is>
          <t>2</t>
        </is>
      </c>
      <c r="C158" s="94" t="inlineStr">
        <is>
          <t>ЭМ</t>
        </is>
      </c>
      <c r="D158" s="266" t="n"/>
      <c r="E158" s="267" t="n"/>
      <c r="F158" s="95" t="n"/>
      <c r="G158" s="95" t="n"/>
      <c r="H158" s="95" t="n"/>
      <c r="I158" s="96" t="n"/>
      <c r="J158" s="97" t="n">
        <v>531.14</v>
      </c>
      <c r="K158" s="268" t="n">
        <v>1.2</v>
      </c>
      <c r="L158" s="99" t="n">
        <v>4824.88</v>
      </c>
      <c r="M158" s="96" t="n"/>
      <c r="N158" s="96" t="n"/>
    </row>
    <row r="159" ht="19.35" customHeight="1">
      <c r="A159" s="92" t="n"/>
      <c r="B159" s="93" t="inlineStr">
        <is>
          <t>3</t>
        </is>
      </c>
      <c r="C159" s="94" t="inlineStr">
        <is>
          <t>в т.ч. ОТм</t>
        </is>
      </c>
      <c r="D159" s="266" t="n"/>
      <c r="E159" s="267" t="n"/>
      <c r="F159" s="95" t="n"/>
      <c r="G159" s="95" t="n"/>
      <c r="H159" s="95" t="n"/>
      <c r="I159" s="96" t="n"/>
      <c r="J159" s="97" t="n">
        <v>92.88</v>
      </c>
      <c r="K159" s="268" t="n">
        <v>1.2</v>
      </c>
      <c r="L159" s="97" t="n">
        <v>843.72</v>
      </c>
      <c r="M159" s="271" t="n">
        <v>57.2</v>
      </c>
      <c r="N159" s="99" t="n">
        <v>48260.78</v>
      </c>
    </row>
    <row r="160" ht="19.35" customHeight="1">
      <c r="A160" s="92" t="n"/>
      <c r="B160" s="100" t="n"/>
      <c r="C160" s="94" t="inlineStr">
        <is>
          <t>ЗТ</t>
        </is>
      </c>
      <c r="D160" s="266" t="n"/>
      <c r="E160" s="267" t="n"/>
      <c r="F160" s="101" t="inlineStr">
        <is>
          <t>чел.-ч</t>
        </is>
      </c>
      <c r="G160" s="117" t="n">
        <v>12</v>
      </c>
      <c r="H160" s="268" t="n">
        <v>1.2</v>
      </c>
      <c r="I160" s="269" t="n">
        <v>109.008</v>
      </c>
      <c r="J160" s="96" t="n"/>
      <c r="K160" s="96" t="n"/>
      <c r="L160" s="96" t="n"/>
      <c r="M160" s="96" t="n"/>
      <c r="N160" s="96" t="n"/>
    </row>
    <row r="161" ht="19.35" customHeight="1">
      <c r="A161" s="92" t="n"/>
      <c r="B161" s="100" t="n"/>
      <c r="C161" s="94" t="inlineStr">
        <is>
          <t>ЗТм</t>
        </is>
      </c>
      <c r="D161" s="266" t="n"/>
      <c r="E161" s="267" t="n"/>
      <c r="F161" s="101" t="inlineStr">
        <is>
          <t>чел.-ч</t>
        </is>
      </c>
      <c r="G161" s="97" t="n">
        <v>6.88</v>
      </c>
      <c r="H161" s="268" t="n">
        <v>1.2</v>
      </c>
      <c r="I161" s="270" t="n">
        <v>62.49792</v>
      </c>
      <c r="J161" s="96" t="n"/>
      <c r="K161" s="96" t="n"/>
      <c r="L161" s="96" t="n"/>
      <c r="M161" s="96" t="n"/>
      <c r="N161" s="96" t="n"/>
    </row>
    <row r="162" ht="19.35" customHeight="1">
      <c r="A162" s="92" t="n"/>
      <c r="B162" s="100" t="n"/>
      <c r="C162" s="94" t="inlineStr">
        <is>
          <t>Итого по расценке</t>
        </is>
      </c>
      <c r="D162" s="266" t="n"/>
      <c r="E162" s="267" t="n"/>
      <c r="F162" s="95" t="n"/>
      <c r="G162" s="103" t="n"/>
      <c r="H162" s="103" t="n"/>
      <c r="I162" s="96" t="n"/>
      <c r="J162" s="97" t="n">
        <v>624.74</v>
      </c>
      <c r="K162" s="96" t="n"/>
      <c r="L162" s="99" t="n">
        <v>5675.14</v>
      </c>
      <c r="M162" s="96" t="n"/>
      <c r="N162" s="104" t="n"/>
    </row>
    <row r="163" ht="19.35" customHeight="1">
      <c r="A163" s="92" t="n"/>
      <c r="B163" s="105" t="n"/>
      <c r="C163" s="94" t="inlineStr">
        <is>
          <t>ФОТ</t>
        </is>
      </c>
      <c r="D163" s="266" t="n"/>
      <c r="E163" s="267" t="n"/>
      <c r="F163" s="95" t="n"/>
      <c r="G163" s="103" t="n"/>
      <c r="H163" s="103" t="n"/>
      <c r="I163" s="96" t="n"/>
      <c r="J163" s="96" t="n"/>
      <c r="K163" s="96" t="n"/>
      <c r="L163" s="99" t="n">
        <v>1693.98</v>
      </c>
      <c r="M163" s="96" t="n"/>
      <c r="N163" s="99" t="n">
        <v>96895.64999999999</v>
      </c>
    </row>
    <row r="164" ht="42" customHeight="1">
      <c r="A164" s="92" t="n"/>
      <c r="B164" s="106" t="inlineStr">
        <is>
          <t>Пр/812-001.4-1</t>
        </is>
      </c>
      <c r="C164" s="94" t="inlineStr">
        <is>
          <t>НР Земляные работы по другим видам работ (подготовительным, сопутствующим, укрепительным)</t>
        </is>
      </c>
      <c r="D164" s="266" t="n"/>
      <c r="E164" s="267" t="n"/>
      <c r="F164" s="101" t="inlineStr">
        <is>
          <t>%</t>
        </is>
      </c>
      <c r="G164" s="107" t="n">
        <v>89</v>
      </c>
      <c r="H164" s="108" t="n"/>
      <c r="I164" s="107" t="n">
        <v>89</v>
      </c>
      <c r="J164" s="96" t="n"/>
      <c r="K164" s="96" t="n"/>
      <c r="L164" s="99" t="n">
        <v>1507.64</v>
      </c>
      <c r="M164" s="96" t="n"/>
      <c r="N164" s="109" t="n">
        <v>86237.13</v>
      </c>
    </row>
    <row r="165" ht="42" customHeight="1">
      <c r="A165" s="92" t="n"/>
      <c r="B165" s="106" t="inlineStr">
        <is>
          <t>Пр/774-001.4</t>
        </is>
      </c>
      <c r="C165" s="94" t="inlineStr">
        <is>
          <t>СП Земляные работы по другим видам работ (подготовительным, сопутствующим, укрепительным)</t>
        </is>
      </c>
      <c r="D165" s="266" t="n"/>
      <c r="E165" s="267" t="n"/>
      <c r="F165" s="101" t="inlineStr">
        <is>
          <t>%</t>
        </is>
      </c>
      <c r="G165" s="107" t="n">
        <v>41</v>
      </c>
      <c r="H165" s="108" t="n"/>
      <c r="I165" s="107" t="n">
        <v>41</v>
      </c>
      <c r="J165" s="96" t="n"/>
      <c r="K165" s="96" t="n"/>
      <c r="L165" s="97" t="n">
        <v>694.53</v>
      </c>
      <c r="M165" s="96" t="n"/>
      <c r="N165" s="99" t="n">
        <v>39727.22</v>
      </c>
    </row>
    <row r="166" ht="19.35" customHeight="1">
      <c r="A166" s="92" t="n"/>
      <c r="B166" s="105" t="n"/>
      <c r="C166" s="84" t="inlineStr">
        <is>
          <t>Всего по позиции</t>
        </is>
      </c>
      <c r="D166" s="266" t="n"/>
      <c r="E166" s="267" t="n"/>
      <c r="F166" s="96" t="n"/>
      <c r="G166" s="103" t="n"/>
      <c r="H166" s="103" t="n"/>
      <c r="I166" s="110" t="n"/>
      <c r="J166" s="110" t="n"/>
      <c r="K166" s="110" t="n"/>
      <c r="L166" s="111" t="n">
        <v>7877.31</v>
      </c>
      <c r="M166" s="110" t="n"/>
      <c r="N166" s="90" t="n"/>
    </row>
    <row r="167" ht="19.35" customHeight="1">
      <c r="A167" s="118" t="n"/>
      <c r="B167" s="118" t="n"/>
      <c r="C167" s="36" t="inlineStr">
        <is>
          <t>Итого по разделу 1. Вырубка просеки</t>
        </is>
      </c>
      <c r="L167" s="119" t="n">
        <v>401216.75</v>
      </c>
      <c r="M167" s="118" t="n"/>
      <c r="N167" s="120" t="n"/>
    </row>
    <row r="168" ht="19.35" customHeight="1">
      <c r="A168" s="121" t="n"/>
      <c r="B168" s="122" t="n"/>
      <c r="C168" s="123" t="inlineStr">
        <is>
          <t>Итого прямые затраты по разделу</t>
        </is>
      </c>
      <c r="L168" s="124" t="n">
        <v>222371.62</v>
      </c>
      <c r="M168" s="125" t="n"/>
      <c r="N168" s="124" t="n">
        <v>8581101.51</v>
      </c>
    </row>
    <row r="169" ht="19.35" customHeight="1">
      <c r="A169" s="121" t="n"/>
      <c r="B169" s="122" t="n"/>
      <c r="C169" s="123" t="inlineStr">
        <is>
          <t>в том числе</t>
        </is>
      </c>
      <c r="L169" s="124" t="n"/>
      <c r="M169" s="125" t="n"/>
      <c r="N169" s="124" t="n"/>
    </row>
    <row r="170" ht="19.35" customHeight="1">
      <c r="A170" s="121" t="n"/>
      <c r="B170" s="122" t="n"/>
      <c r="C170" s="123" t="inlineStr">
        <is>
          <t>- оплата труда (ОТ)</t>
        </is>
      </c>
      <c r="L170" s="124" t="n">
        <v>119601.44</v>
      </c>
      <c r="M170" s="125" t="n"/>
      <c r="N170" s="124" t="n">
        <v>6841202.36</v>
      </c>
    </row>
    <row r="171" ht="19.35" customHeight="1">
      <c r="A171" s="121" t="n"/>
      <c r="B171" s="122" t="n"/>
      <c r="C171" s="123" t="inlineStr">
        <is>
          <t>- эксплуатация машин и механизмов</t>
        </is>
      </c>
      <c r="L171" s="124" t="n">
        <v>102770.18</v>
      </c>
      <c r="M171" s="125" t="n"/>
      <c r="N171" s="124" t="n">
        <v>1739899.15</v>
      </c>
    </row>
    <row r="172" ht="19.35" customHeight="1">
      <c r="A172" s="121" t="n"/>
      <c r="B172" s="126" t="n"/>
      <c r="C172" s="127" t="inlineStr">
        <is>
          <t>в том числе</t>
        </is>
      </c>
      <c r="L172" s="124" t="n"/>
      <c r="M172" s="125" t="n"/>
      <c r="N172" s="124" t="n"/>
    </row>
    <row r="173" ht="19.35" customHeight="1">
      <c r="A173" s="121" t="n"/>
      <c r="B173" s="126" t="n"/>
      <c r="C173" s="127" t="inlineStr">
        <is>
          <t>эксплуатация машин и механизмов без учета доплат к оплате труда машинистов</t>
        </is>
      </c>
      <c r="L173" s="124" t="n">
        <v>102770.18</v>
      </c>
      <c r="M173" s="125" t="n"/>
      <c r="N173" s="124" t="n">
        <v>1739899.15</v>
      </c>
    </row>
    <row r="174" ht="19.35" customHeight="1">
      <c r="A174" s="121" t="n"/>
      <c r="B174" s="126" t="n"/>
      <c r="C174" s="127" t="inlineStr">
        <is>
          <t>в том числе</t>
        </is>
      </c>
      <c r="L174" s="124" t="n"/>
      <c r="M174" s="125" t="n"/>
      <c r="N174" s="124" t="n"/>
    </row>
    <row r="175" ht="19.35" customHeight="1">
      <c r="A175" s="121" t="n"/>
      <c r="B175" s="126" t="n"/>
      <c r="C175" s="127" t="inlineStr">
        <is>
          <t>оплата труда машинистов (ОТм)</t>
        </is>
      </c>
      <c r="L175" s="124" t="n">
        <v>17971.75</v>
      </c>
      <c r="M175" s="125" t="n"/>
      <c r="N175" s="124" t="n">
        <v>1027984.1</v>
      </c>
    </row>
    <row r="176" ht="19.35" customHeight="1">
      <c r="A176" s="121" t="n"/>
      <c r="B176" s="122" t="n"/>
      <c r="C176" s="123" t="inlineStr">
        <is>
          <t>Итого ФОТ (справочно)</t>
        </is>
      </c>
      <c r="L176" s="124" t="n">
        <v>137573.19</v>
      </c>
      <c r="M176" s="125" t="n"/>
      <c r="N176" s="124" t="n">
        <v>7869186.46</v>
      </c>
    </row>
    <row r="177" ht="19.35" customHeight="1">
      <c r="A177" s="121" t="n"/>
      <c r="B177" s="122" t="n"/>
      <c r="C177" s="123" t="inlineStr">
        <is>
          <t>Итого накладные расходы</t>
        </is>
      </c>
      <c r="L177" s="124" t="n">
        <v>122440.13</v>
      </c>
      <c r="M177" s="125" t="n"/>
      <c r="N177" s="124" t="n">
        <v>7003575.95</v>
      </c>
    </row>
    <row r="178" ht="19.35" customHeight="1">
      <c r="A178" s="121" t="n"/>
      <c r="B178" s="122" t="n"/>
      <c r="C178" s="123" t="inlineStr">
        <is>
          <t>Итого сметная прибыль</t>
        </is>
      </c>
      <c r="L178" s="124" t="n">
        <v>56405</v>
      </c>
      <c r="M178" s="125" t="n"/>
      <c r="N178" s="124" t="n">
        <v>3226366.44</v>
      </c>
    </row>
    <row r="179" ht="19.35" customHeight="1">
      <c r="A179" s="121" t="n"/>
      <c r="B179" s="128" t="n"/>
      <c r="C179" s="129" t="inlineStr">
        <is>
          <t>Итого по разделу</t>
        </is>
      </c>
      <c r="L179" s="119" t="n">
        <v>401216.75</v>
      </c>
      <c r="M179" s="130" t="n"/>
      <c r="N179" s="119" t="n">
        <v>18811043.9</v>
      </c>
    </row>
    <row r="180" ht="19.35" customHeight="1">
      <c r="A180" s="121" t="n"/>
      <c r="B180" s="126" t="n"/>
      <c r="C180" s="127" t="inlineStr">
        <is>
          <t>Справочно</t>
        </is>
      </c>
      <c r="L180" s="124" t="n"/>
      <c r="M180" s="125" t="n"/>
      <c r="N180" s="124" t="n"/>
    </row>
    <row r="181" ht="19.35" customHeight="1">
      <c r="A181" s="121" t="n"/>
      <c r="B181" s="122" t="n"/>
      <c r="C181" s="127" t="inlineStr">
        <is>
          <t>затраты труда рабочих</t>
        </is>
      </c>
      <c r="I181" s="131" t="n">
        <v>14152.06008</v>
      </c>
      <c r="J181" s="132" t="n"/>
      <c r="K181" s="132" t="n"/>
      <c r="L181" s="125" t="n"/>
      <c r="M181" s="125" t="n"/>
      <c r="N181" s="125" t="n"/>
    </row>
    <row r="182" ht="19.35" customHeight="1">
      <c r="A182" s="121" t="n"/>
      <c r="B182" s="122" t="n"/>
      <c r="C182" s="127" t="inlineStr">
        <is>
          <t>затраты труда машинистов</t>
        </is>
      </c>
      <c r="I182" s="131" t="n">
        <v>1331.21952</v>
      </c>
      <c r="J182" s="132" t="n"/>
      <c r="K182" s="132" t="n"/>
      <c r="L182" s="125" t="n"/>
      <c r="M182" s="125" t="n"/>
      <c r="N182" s="125" t="n"/>
    </row>
    <row r="183" ht="19.35" customHeight="1">
      <c r="A183" s="133" t="n"/>
      <c r="B183" s="134" t="n"/>
      <c r="C183" s="135" t="inlineStr">
        <is>
          <t>ВСЕГО по смете</t>
        </is>
      </c>
      <c r="D183" s="136" t="n"/>
      <c r="E183" s="136" t="n"/>
      <c r="F183" s="137" t="n"/>
      <c r="G183" s="137" t="n"/>
      <c r="H183" s="137" t="n"/>
      <c r="I183" s="137" t="n"/>
      <c r="J183" s="137" t="n"/>
      <c r="K183" s="137" t="n"/>
      <c r="L183" s="138" t="n"/>
      <c r="M183" s="137" t="n"/>
      <c r="N183" s="139" t="n"/>
    </row>
    <row r="184" ht="19.35" customHeight="1">
      <c r="A184" s="121" t="n"/>
      <c r="B184" s="128" t="n"/>
      <c r="C184" s="129" t="inlineStr">
        <is>
          <t>Итого по всем разделам</t>
        </is>
      </c>
      <c r="L184" s="119" t="n">
        <v>401216.75</v>
      </c>
      <c r="M184" s="120" t="n"/>
      <c r="N184" s="119" t="n"/>
    </row>
    <row r="185" ht="19.35" customHeight="1">
      <c r="A185" s="121" t="n"/>
      <c r="B185" s="122" t="n"/>
      <c r="C185" s="123" t="inlineStr">
        <is>
          <t>ВСЕГО строительные работы</t>
        </is>
      </c>
      <c r="L185" s="124" t="n">
        <v>401216.75</v>
      </c>
      <c r="M185" s="125" t="n"/>
      <c r="N185" s="124" t="n">
        <v>18811043.9</v>
      </c>
    </row>
    <row r="186" ht="19.35" customHeight="1">
      <c r="A186" s="121" t="n"/>
      <c r="B186" s="126" t="n"/>
      <c r="C186" s="127" t="inlineStr">
        <is>
          <t>в том числе</t>
        </is>
      </c>
      <c r="L186" s="124" t="n"/>
      <c r="M186" s="125" t="n"/>
      <c r="N186" s="124" t="n"/>
    </row>
    <row r="187" ht="19.35" customHeight="1">
      <c r="A187" s="121" t="n"/>
      <c r="B187" s="126" t="n"/>
      <c r="C187" s="127" t="inlineStr">
        <is>
          <t>всего прямые затраты</t>
        </is>
      </c>
      <c r="L187" s="124" t="n">
        <v>222371.62</v>
      </c>
      <c r="M187" s="125" t="n"/>
      <c r="N187" s="124" t="n">
        <v>8581101.51</v>
      </c>
    </row>
    <row r="188" ht="19.35" customHeight="1">
      <c r="A188" s="121" t="n"/>
      <c r="B188" s="126" t="n"/>
      <c r="C188" s="127" t="inlineStr">
        <is>
          <t>в том числе</t>
        </is>
      </c>
      <c r="L188" s="124" t="n"/>
      <c r="M188" s="125" t="n"/>
      <c r="N188" s="124" t="n"/>
    </row>
    <row r="189" ht="19.35" customHeight="1">
      <c r="A189" s="121" t="n"/>
      <c r="B189" s="126" t="n"/>
      <c r="C189" s="127" t="inlineStr">
        <is>
          <t>- оплата труда (ОТ)</t>
        </is>
      </c>
      <c r="L189" s="124" t="n">
        <v>119601.44</v>
      </c>
      <c r="M189" s="125" t="n"/>
      <c r="N189" s="124" t="n">
        <v>6841202.36</v>
      </c>
    </row>
    <row r="190" ht="19.35" customHeight="1">
      <c r="A190" s="121" t="n"/>
      <c r="B190" s="126" t="n"/>
      <c r="C190" s="127" t="inlineStr">
        <is>
          <t>- эксплуатация машин и механизмов</t>
        </is>
      </c>
      <c r="L190" s="124" t="n">
        <v>102770.18</v>
      </c>
      <c r="M190" s="125" t="n"/>
      <c r="N190" s="124" t="n">
        <v>1739899.15</v>
      </c>
    </row>
    <row r="191" ht="19.35" customHeight="1">
      <c r="A191" s="121" t="n"/>
      <c r="B191" s="126" t="n"/>
      <c r="C191" s="127" t="inlineStr">
        <is>
          <t>в т.ч. эксплуатация машин и механизмов без учета доплат к оплате труда машинистов</t>
        </is>
      </c>
      <c r="L191" s="124" t="n">
        <v>102770.18</v>
      </c>
      <c r="M191" s="125" t="n"/>
      <c r="N191" s="124" t="n">
        <v>1739899.15</v>
      </c>
    </row>
    <row r="192" ht="19.35" customHeight="1">
      <c r="A192" s="121" t="n"/>
      <c r="B192" s="126" t="n"/>
      <c r="C192" s="127" t="inlineStr">
        <is>
          <t>- в т.ч. оплата труда машинистов (ОТм)</t>
        </is>
      </c>
      <c r="L192" s="124" t="n">
        <v>17971.75</v>
      </c>
      <c r="M192" s="125" t="n"/>
      <c r="N192" s="124" t="n">
        <v>1027984.1</v>
      </c>
    </row>
    <row r="193" ht="19.35" customHeight="1">
      <c r="A193" s="121" t="n"/>
      <c r="B193" s="126" t="n"/>
      <c r="C193" s="127" t="inlineStr">
        <is>
          <t>всего ФОТ (справочно)</t>
        </is>
      </c>
      <c r="L193" s="124" t="n">
        <v>137573.19</v>
      </c>
      <c r="M193" s="125" t="n"/>
      <c r="N193" s="124" t="n">
        <v>7869186.46</v>
      </c>
    </row>
    <row r="194" ht="19.35" customHeight="1">
      <c r="A194" s="121" t="n"/>
      <c r="B194" s="126" t="n"/>
      <c r="C194" s="127" t="inlineStr">
        <is>
          <t>всего накладные расходы</t>
        </is>
      </c>
      <c r="L194" s="124" t="n">
        <v>122440.13</v>
      </c>
      <c r="M194" s="125" t="n"/>
      <c r="N194" s="124" t="n">
        <v>7003575.95</v>
      </c>
    </row>
    <row r="195" ht="19.35" customHeight="1">
      <c r="A195" s="121" t="n"/>
      <c r="B195" s="126" t="n"/>
      <c r="C195" s="127" t="inlineStr">
        <is>
          <t>всего сметная прибыль</t>
        </is>
      </c>
      <c r="L195" s="124" t="n">
        <v>56405</v>
      </c>
      <c r="M195" s="125" t="n"/>
      <c r="N195" s="124" t="n">
        <v>3226366.44</v>
      </c>
    </row>
    <row r="196" ht="19.35" customHeight="1">
      <c r="A196" s="121" t="n"/>
      <c r="B196" s="128" t="n"/>
      <c r="C196" s="129" t="inlineStr">
        <is>
          <t>ВСЕГО по смете</t>
        </is>
      </c>
      <c r="L196" s="119" t="n">
        <v>401216.75</v>
      </c>
      <c r="M196" s="120" t="n"/>
      <c r="N196" s="119" t="n">
        <v>18811043.9</v>
      </c>
    </row>
    <row r="197" ht="19.35" customHeight="1">
      <c r="A197" s="121" t="n"/>
      <c r="B197" s="126" t="n"/>
      <c r="C197" s="127" t="inlineStr">
        <is>
          <t>Всего прямые затраты</t>
        </is>
      </c>
      <c r="L197" s="124" t="n">
        <v>222371.62</v>
      </c>
      <c r="M197" s="125" t="n"/>
      <c r="N197" s="124" t="n">
        <v>8581101.51</v>
      </c>
    </row>
    <row r="198" ht="19.35" customHeight="1">
      <c r="A198" s="121" t="n"/>
      <c r="B198" s="126" t="n"/>
      <c r="C198" s="127" t="inlineStr">
        <is>
          <t>в том числе</t>
        </is>
      </c>
      <c r="L198" s="124" t="n"/>
      <c r="M198" s="125" t="n"/>
      <c r="N198" s="124" t="n"/>
    </row>
    <row r="199" ht="19.35" customHeight="1">
      <c r="A199" s="121" t="n"/>
      <c r="B199" s="126" t="n"/>
      <c r="C199" s="127" t="inlineStr">
        <is>
          <t>- оплата труда рабочих (ОТ)</t>
        </is>
      </c>
      <c r="L199" s="124" t="n">
        <v>119601.44</v>
      </c>
      <c r="M199" s="125" t="n"/>
      <c r="N199" s="124" t="n">
        <v>6841202.36</v>
      </c>
    </row>
    <row r="200" ht="19.35" customHeight="1">
      <c r="A200" s="121" t="n"/>
      <c r="B200" s="126" t="n"/>
      <c r="C200" s="127" t="inlineStr">
        <is>
          <t>- эксплуатация машин и механизмов</t>
        </is>
      </c>
      <c r="L200" s="124" t="n">
        <v>102770.18</v>
      </c>
      <c r="M200" s="125" t="n"/>
      <c r="N200" s="124" t="n">
        <v>1739899.15</v>
      </c>
    </row>
    <row r="201" ht="19.35" customHeight="1">
      <c r="A201" s="121" t="n"/>
      <c r="B201" s="126" t="n"/>
      <c r="C201" s="127" t="inlineStr">
        <is>
          <t>в т.ч. эксплуатация машин и механизмов без учета доплат к оплате труда машинистов</t>
        </is>
      </c>
      <c r="L201" s="124" t="n">
        <v>102770.18</v>
      </c>
      <c r="M201" s="125" t="n"/>
      <c r="N201" s="124" t="n">
        <v>1739899.15</v>
      </c>
    </row>
    <row r="202" ht="19.35" customHeight="1">
      <c r="A202" s="121" t="n"/>
      <c r="B202" s="126" t="n"/>
      <c r="C202" s="127" t="inlineStr">
        <is>
          <t>- в т.ч. оплата труда машинистов (ОТм)</t>
        </is>
      </c>
      <c r="L202" s="124" t="n">
        <v>17971.75</v>
      </c>
      <c r="M202" s="125" t="n"/>
      <c r="N202" s="124" t="n">
        <v>1027984.1</v>
      </c>
    </row>
    <row r="203" ht="19.35" customHeight="1">
      <c r="A203" s="121" t="n"/>
      <c r="B203" s="126" t="n"/>
      <c r="C203" s="127" t="inlineStr">
        <is>
          <t>Всего ФОТ (справочно)</t>
        </is>
      </c>
      <c r="L203" s="124" t="n">
        <v>137573.19</v>
      </c>
      <c r="M203" s="125" t="n"/>
      <c r="N203" s="124" t="n">
        <v>7869186.46</v>
      </c>
    </row>
    <row r="204" ht="19.35" customHeight="1">
      <c r="A204" s="121" t="n"/>
      <c r="B204" s="126" t="n"/>
      <c r="C204" s="127" t="inlineStr">
        <is>
          <t>Всего накладные расходы</t>
        </is>
      </c>
      <c r="L204" s="124" t="n">
        <v>122440.13</v>
      </c>
      <c r="M204" s="125" t="n"/>
      <c r="N204" s="124" t="n">
        <v>7003575.95</v>
      </c>
    </row>
    <row r="205" ht="19.35" customHeight="1">
      <c r="A205" s="121" t="n"/>
      <c r="B205" s="126" t="n"/>
      <c r="C205" s="127" t="inlineStr">
        <is>
          <t>Всего сметная прибыль</t>
        </is>
      </c>
      <c r="L205" s="124" t="n">
        <v>56405</v>
      </c>
      <c r="M205" s="125" t="n"/>
      <c r="N205" s="124" t="n">
        <v>3226366.44</v>
      </c>
    </row>
    <row r="206" ht="19.35" customHeight="1">
      <c r="A206" s="121" t="n"/>
      <c r="B206" s="126" t="n"/>
      <c r="C206" s="127" t="inlineStr">
        <is>
          <t>Справочно</t>
        </is>
      </c>
      <c r="L206" s="124" t="n"/>
      <c r="M206" s="125" t="n"/>
      <c r="N206" s="124" t="n"/>
    </row>
    <row r="207" ht="19.35" customHeight="1">
      <c r="A207" s="121" t="n"/>
      <c r="B207" s="122" t="n"/>
      <c r="C207" s="127" t="inlineStr">
        <is>
          <t>затраты труда рабочих</t>
        </is>
      </c>
      <c r="I207" s="131" t="n">
        <v>14152.06008</v>
      </c>
      <c r="J207" s="132" t="n"/>
      <c r="K207" s="132" t="n"/>
      <c r="L207" s="125" t="n"/>
      <c r="M207" s="125" t="n"/>
      <c r="N207" s="125" t="n"/>
    </row>
    <row r="208" ht="19.35" customHeight="1">
      <c r="A208" s="121" t="n"/>
      <c r="B208" s="122" t="n"/>
      <c r="C208" s="127" t="inlineStr">
        <is>
          <t>затраты труда машинистов</t>
        </is>
      </c>
      <c r="I208" s="131" t="n">
        <v>1331.21952</v>
      </c>
      <c r="J208" s="132" t="n"/>
      <c r="K208" s="132" t="n"/>
      <c r="L208" s="125" t="n"/>
      <c r="M208" s="125" t="n"/>
      <c r="N208" s="125" t="n"/>
    </row>
    <row r="209" ht="19.35" customHeight="1">
      <c r="A209" s="121" t="n"/>
      <c r="B209" s="140" t="n"/>
      <c r="C209" s="140" t="n"/>
      <c r="D209" s="36" t="n"/>
      <c r="E209" s="36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1" t="inlineStr">
        <is>
          <t>Составил: ______________________________________/  Григорова И. А. /</t>
        </is>
      </c>
    </row>
    <row r="211" ht="19.35" customHeight="1">
      <c r="A211" s="141" t="n"/>
      <c r="B211" s="141" t="n"/>
      <c r="C211" s="142" t="inlineStr">
        <is>
          <t>должность, подпись (инициалы, фамилия)</t>
        </is>
      </c>
      <c r="G211" s="143" t="n"/>
      <c r="H211" s="143" t="n"/>
      <c r="I211" s="143" t="n"/>
      <c r="J211" s="141" t="n"/>
      <c r="K211" s="141" t="n"/>
      <c r="L211" s="141" t="n"/>
      <c r="M211" s="141" t="n"/>
      <c r="N211" s="141" t="n"/>
    </row>
    <row r="212" ht="19.35" customHeight="1">
      <c r="A212" s="141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2" t="inlineStr">
        <is>
          <t>должность, подпись (инициалы, фамилия)</t>
        </is>
      </c>
      <c r="G213" s="143" t="n"/>
      <c r="H213" s="143" t="n"/>
      <c r="I213" s="143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39" t="n"/>
      <c r="B1" s="39" t="n"/>
      <c r="C1" s="39" t="n"/>
      <c r="D1" s="4" t="n"/>
      <c r="E1" s="4" t="n"/>
      <c r="F1" s="40" t="inlineStr">
        <is>
          <t>Приложение № 2</t>
        </is>
      </c>
    </row>
    <row r="2" ht="19.35" customHeight="1">
      <c r="A2" s="41" t="n"/>
      <c r="B2" s="41" t="n"/>
      <c r="C2" s="41" t="n"/>
      <c r="D2" s="4" t="n"/>
      <c r="E2" s="4" t="n"/>
      <c r="F2" s="40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1" t="n"/>
      <c r="B3" s="41" t="n"/>
      <c r="C3" s="41" t="n"/>
      <c r="D3" s="4" t="n"/>
      <c r="E3" s="4" t="n"/>
      <c r="F3" s="40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2" t="n"/>
      <c r="B4" s="43" t="n"/>
      <c r="C4" s="43" t="n"/>
      <c r="D4" s="4" t="n"/>
      <c r="E4" s="4" t="n"/>
      <c r="F4" s="44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2" t="n"/>
      <c r="B5" s="43" t="n"/>
      <c r="C5" s="43" t="n"/>
      <c r="D5" s="4" t="n"/>
      <c r="E5" s="4" t="n"/>
      <c r="F5" s="44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2" t="n"/>
      <c r="B6" s="43" t="n"/>
      <c r="C6" s="43" t="n"/>
      <c r="D6" s="4" t="n"/>
      <c r="E6" s="4" t="n"/>
      <c r="F6" s="40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2" t="n"/>
      <c r="B7" s="43" t="n"/>
      <c r="C7" s="43" t="n"/>
      <c r="D7" s="4" t="n"/>
      <c r="E7" s="4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</row>
    <row r="8" hidden="1" ht="19.35" customHeight="1">
      <c r="A8" s="45" t="n"/>
      <c r="D8" s="4" t="n"/>
      <c r="E8" s="4" t="n"/>
      <c r="F8" s="40" t="n"/>
      <c r="G8" s="40" t="n"/>
      <c r="H8" s="40" t="n"/>
      <c r="I8" s="40" t="n"/>
      <c r="J8" s="3" t="n"/>
    </row>
    <row r="9" hidden="1" ht="19.5" customHeight="1">
      <c r="A9" s="45" t="n"/>
      <c r="D9" s="4" t="n"/>
      <c r="E9" s="4" t="n"/>
      <c r="F9" s="40" t="n"/>
      <c r="G9" s="40" t="n"/>
      <c r="H9" s="40" t="n"/>
      <c r="I9" s="40" t="n"/>
      <c r="J9" s="3" t="n"/>
    </row>
    <row r="10" hidden="1" ht="19.35" customHeight="1">
      <c r="A10" s="45" t="n"/>
      <c r="D10" s="4" t="n"/>
      <c r="E10" s="4" t="n"/>
      <c r="F10" s="40" t="n"/>
      <c r="G10" s="40" t="n"/>
      <c r="H10" s="40" t="n"/>
      <c r="I10" s="40" t="n"/>
      <c r="J10" s="3" t="n"/>
    </row>
    <row r="11" hidden="1" ht="19.5" customHeight="1">
      <c r="A11" s="45" t="n"/>
      <c r="D11" s="4" t="n"/>
      <c r="E11" s="4" t="n"/>
      <c r="F11" s="40" t="n"/>
      <c r="G11" s="40" t="n"/>
      <c r="H11" s="40" t="n"/>
      <c r="I11" s="40" t="n"/>
      <c r="J11" s="3" t="n"/>
    </row>
    <row r="12" hidden="1" ht="19.35" customHeight="1">
      <c r="A12" s="46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47" t="inlineStr">
        <is>
          <t>Наименование программного продукта</t>
        </is>
      </c>
      <c r="B13" s="4" t="n"/>
      <c r="C13" s="4" t="n"/>
      <c r="D13" s="8" t="n"/>
      <c r="E13" s="8" t="n"/>
      <c r="F13" s="8" t="n"/>
      <c r="G13" s="8" t="n"/>
      <c r="H13" s="48" t="inlineStr">
        <is>
          <t>ПК Госстройсмета-3</t>
        </is>
      </c>
      <c r="I13" s="49" t="n"/>
      <c r="J13" s="49" t="n"/>
      <c r="K13" s="49" t="n"/>
      <c r="L13" s="49" t="n"/>
      <c r="M13" s="49" t="n"/>
      <c r="N13" s="49" t="n"/>
    </row>
    <row r="14" ht="35.25" customHeight="1">
      <c r="A14" s="50" t="inlineStr">
        <is>
          <t xml:space="preserve">Наименование редакции сметных нормативов </t>
        </is>
      </c>
      <c r="B14" s="4" t="n"/>
      <c r="C14" s="4" t="n"/>
      <c r="D14" s="8" t="n"/>
      <c r="E14" s="8" t="n"/>
      <c r="F14" s="8" t="n"/>
      <c r="G14" s="8" t="n"/>
      <c r="H14" s="48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49" t="n"/>
      <c r="J14" s="49" t="n"/>
      <c r="K14" s="49" t="n"/>
      <c r="L14" s="49" t="n"/>
      <c r="M14" s="49" t="n"/>
      <c r="N14" s="49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1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2" t="n"/>
      <c r="J15" s="52" t="n"/>
      <c r="K15" s="52" t="n"/>
      <c r="L15" s="52" t="n"/>
      <c r="M15" s="52" t="n"/>
      <c r="N15" s="52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1" t="inlineStr">
        <is>
          <t>Письмо Минстрой России от 30.12.2025 № 81879-ИФ/09, I квартал 2026; Прочие объекты; Еврейская автономная область</t>
        </is>
      </c>
      <c r="I16" s="52" t="n"/>
      <c r="J16" s="52" t="n"/>
      <c r="K16" s="52" t="n"/>
      <c r="L16" s="52" t="n"/>
      <c r="M16" s="52" t="n"/>
      <c r="N16" s="52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1" t="n"/>
      <c r="I17" s="52" t="n"/>
      <c r="J17" s="52" t="n"/>
      <c r="K17" s="52" t="n"/>
      <c r="L17" s="52" t="n"/>
      <c r="M17" s="52" t="n"/>
      <c r="N17" s="52" t="n"/>
    </row>
    <row r="18" ht="21" customHeight="1">
      <c r="A18" s="6" t="inlineStr">
        <is>
          <t>Наименование субъекта Российской Федерации</t>
        </is>
      </c>
      <c r="H18" s="51" t="inlineStr">
        <is>
          <t>Еврейская автономная область</t>
        </is>
      </c>
      <c r="I18" s="52" t="n"/>
      <c r="J18" s="52" t="n"/>
      <c r="K18" s="52" t="n"/>
      <c r="L18" s="52" t="n"/>
      <c r="M18" s="52" t="n"/>
      <c r="N18" s="52" t="n"/>
    </row>
    <row r="19" ht="21" customHeight="1">
      <c r="A19" s="6" t="inlineStr">
        <is>
          <t>Наименование зоны субъекта Российской Федерации</t>
        </is>
      </c>
      <c r="H19" s="51" t="inlineStr">
        <is>
          <t>1 зона</t>
        </is>
      </c>
      <c r="I19" s="52" t="n"/>
      <c r="J19" s="52" t="n"/>
      <c r="K19" s="52" t="n"/>
      <c r="L19" s="52" t="n"/>
      <c r="M19" s="52" t="n"/>
      <c r="N19" s="52" t="n"/>
    </row>
    <row r="20" ht="24" customHeight="1">
      <c r="A20" s="7" t="inlineStr">
        <is>
          <t>Расширение просеки ВЛ 220-500 кВ</t>
        </is>
      </c>
      <c r="B20" s="49" t="n"/>
      <c r="C20" s="49" t="n"/>
      <c r="D20" s="49" t="n"/>
      <c r="E20" s="49" t="n"/>
      <c r="F20" s="49" t="n"/>
      <c r="G20" s="49" t="n"/>
      <c r="H20" s="49" t="n"/>
      <c r="I20" s="49" t="n"/>
      <c r="J20" s="49" t="n"/>
      <c r="K20" s="49" t="n"/>
      <c r="L20" s="49" t="n"/>
      <c r="M20" s="49" t="n"/>
      <c r="N20" s="49" t="n"/>
    </row>
    <row r="21" ht="19.35" customHeight="1">
      <c r="A21" s="53" t="inlineStr">
        <is>
          <t>(наименование стройки)</t>
        </is>
      </c>
    </row>
    <row r="22" ht="19.35" customHeight="1">
      <c r="A22" s="7" t="inlineStr">
        <is>
          <t>35 ВЛ220 Архара-Облучье с отпайкой на ПС Тарманчука</t>
        </is>
      </c>
      <c r="B22" s="49" t="n"/>
      <c r="C22" s="49" t="n"/>
      <c r="D22" s="49" t="n"/>
      <c r="E22" s="49" t="n"/>
      <c r="F22" s="49" t="n"/>
      <c r="G22" s="49" t="n"/>
      <c r="H22" s="49" t="n"/>
      <c r="I22" s="49" t="n"/>
      <c r="J22" s="49" t="n"/>
      <c r="K22" s="49" t="n"/>
      <c r="L22" s="49" t="n"/>
      <c r="M22" s="49" t="n"/>
      <c r="N22" s="49" t="n"/>
    </row>
    <row r="23" ht="19.35" customHeight="1">
      <c r="A23" s="54" t="inlineStr">
        <is>
          <t>(наименование объекта капитального строительства)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19.35" customHeight="1">
      <c r="A24" s="56" t="inlineStr">
        <is>
          <t>ЛОКАЛЬНЫЙ СМЕТНЫЙ РАСЧЕТ (СМЕТА) № 02-35_1-12</t>
        </is>
      </c>
    </row>
    <row r="25" ht="19.35" customHeight="1">
      <c r="A25" s="7" t="inlineStr">
        <is>
          <t>35 ВЛ220 Архара-Облучье с отпайкой на ПС Тарманчука. Облученское уч. л-во Облученского л-ва</t>
        </is>
      </c>
      <c r="B25" s="49" t="n"/>
      <c r="C25" s="49" t="n"/>
      <c r="D25" s="49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9" t="n"/>
      <c r="N25" s="49" t="n"/>
    </row>
    <row r="26" ht="19.35" customHeight="1">
      <c r="A26" s="54" t="inlineStr">
        <is>
          <t>(наименование работ и затрат)</t>
        </is>
      </c>
      <c r="B26" s="55" t="n"/>
      <c r="C26" s="55" t="n"/>
      <c r="D26" s="55" t="n"/>
      <c r="E26" s="55" t="n"/>
      <c r="F26" s="55" t="n"/>
      <c r="G26" s="55" t="n"/>
      <c r="H26" s="55" t="n"/>
      <c r="I26" s="55" t="n"/>
      <c r="J26" s="55" t="n"/>
      <c r="K26" s="55" t="n"/>
      <c r="L26" s="55" t="n"/>
      <c r="M26" s="55" t="n"/>
      <c r="N26" s="55" t="n"/>
    </row>
    <row r="27" ht="18" customHeight="1">
      <c r="A27" s="50" t="inlineStr">
        <is>
          <t xml:space="preserve">Составлен </t>
        </is>
      </c>
      <c r="B27" s="57" t="n"/>
      <c r="C27" s="58" t="inlineStr">
        <is>
          <t>Базисно-индексным</t>
        </is>
      </c>
      <c r="D27" s="49" t="n"/>
      <c r="E27" s="59" t="n"/>
      <c r="F27" s="50" t="inlineStr">
        <is>
          <t>методом</t>
        </is>
      </c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8" customHeight="1">
      <c r="A28" s="6" t="inlineStr">
        <is>
          <t xml:space="preserve">Основание: </t>
        </is>
      </c>
      <c r="C28" s="60" t="inlineStr">
        <is>
          <t>Ф.579959-19.35-РД</t>
        </is>
      </c>
      <c r="D28" s="49" t="n"/>
      <c r="E28" s="49" t="n"/>
      <c r="F28" s="49" t="n"/>
      <c r="G28" s="49" t="n"/>
      <c r="H28" s="6" t="n"/>
      <c r="I28" s="8" t="n"/>
      <c r="J28" s="8" t="n"/>
      <c r="K28" s="8" t="n"/>
      <c r="L28" s="8" t="n"/>
      <c r="M28" s="8" t="n"/>
      <c r="N28" s="8" t="n"/>
    </row>
    <row r="29" ht="19.35" customHeight="1">
      <c r="A29" s="6" t="n"/>
      <c r="B29" s="6" t="n"/>
      <c r="C29" s="54" t="inlineStr">
        <is>
          <t>(проектная и (или) иная техническая документация)</t>
        </is>
      </c>
      <c r="D29" s="55" t="n"/>
      <c r="E29" s="55" t="n"/>
      <c r="F29" s="55" t="n"/>
      <c r="G29" s="55" t="n"/>
      <c r="H29" s="53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1" t="n"/>
      <c r="C31" s="6" t="n"/>
      <c r="D31" s="6" t="n"/>
      <c r="E31" s="6" t="n"/>
      <c r="F31" s="6" t="n"/>
      <c r="G31" s="6" t="n"/>
      <c r="H31" s="6" t="n"/>
      <c r="I31" s="6" t="n"/>
      <c r="J31" s="50" t="n"/>
      <c r="K31" s="62" t="inlineStr">
        <is>
          <t>Средства на оплату труда рабочих</t>
        </is>
      </c>
      <c r="L31" s="63" t="n">
        <v>819.21</v>
      </c>
      <c r="M31" s="61" t="n">
        <v>14.32</v>
      </c>
      <c r="N31" s="64" t="inlineStr">
        <is>
          <t>тыс. руб.</t>
        </is>
      </c>
    </row>
    <row r="32" ht="22.5" customHeight="1">
      <c r="A32" s="65" t="inlineStr">
        <is>
          <t>Сметная стоимость</t>
        </is>
      </c>
      <c r="C32" s="66" t="n"/>
      <c r="D32" s="67" t="n">
        <v>1884.19</v>
      </c>
      <c r="E32" s="68" t="inlineStr">
        <is>
          <t>(</t>
        </is>
      </c>
      <c r="F32" s="67" t="n">
        <v>32.94</v>
      </c>
      <c r="G32" s="69" t="inlineStr">
        <is>
          <t>) тыс. руб.</t>
        </is>
      </c>
      <c r="H32" s="64" t="n"/>
      <c r="I32" s="6" t="n"/>
      <c r="J32" s="6" t="n"/>
      <c r="K32" s="62" t="inlineStr">
        <is>
          <t>Нормативные затраты труда рабочих</t>
        </is>
      </c>
      <c r="L32" s="70" t="n">
        <v>1709.06</v>
      </c>
      <c r="M32" s="52" t="n"/>
      <c r="N32" s="6" t="inlineStr">
        <is>
          <t>чел. ч.</t>
        </is>
      </c>
    </row>
    <row r="33" ht="21.75" customHeight="1">
      <c r="A33" s="41" t="n"/>
      <c r="B33" s="8" t="inlineStr">
        <is>
          <t>в том числе:</t>
        </is>
      </c>
      <c r="C33" s="41" t="n"/>
      <c r="D33" s="41" t="n"/>
      <c r="E33" s="41" t="n"/>
      <c r="F33" s="41" t="n"/>
      <c r="G33" s="41" t="n"/>
      <c r="H33" s="41" t="n"/>
      <c r="I33" s="41" t="n"/>
      <c r="J33" s="41" t="n"/>
      <c r="K33" s="62" t="inlineStr">
        <is>
          <t>Нормативные затраты труда машинистов</t>
        </is>
      </c>
      <c r="L33" s="70" t="n"/>
      <c r="M33" s="52" t="n"/>
      <c r="N33" s="6" t="inlineStr">
        <is>
          <t>чел. ч.</t>
        </is>
      </c>
    </row>
    <row r="34" ht="19.35" customHeight="1">
      <c r="A34" s="71" t="n"/>
      <c r="B34" s="72" t="inlineStr">
        <is>
          <t>строительных работ</t>
        </is>
      </c>
      <c r="C34" s="73" t="n"/>
      <c r="D34" s="74" t="n">
        <v>1884.19</v>
      </c>
      <c r="E34" s="68" t="inlineStr">
        <is>
          <t>(</t>
        </is>
      </c>
      <c r="F34" s="74" t="n">
        <v>32.94</v>
      </c>
      <c r="G34" s="64" t="inlineStr">
        <is>
          <t>) тыс. руб.</t>
        </is>
      </c>
      <c r="H34" s="64" t="n"/>
      <c r="I34" s="71" t="n"/>
      <c r="J34" s="71" t="n"/>
      <c r="K34" s="4" t="n"/>
      <c r="L34" s="3" t="n"/>
      <c r="N34" s="4" t="n"/>
    </row>
    <row r="35" ht="19.35" customHeight="1">
      <c r="A35" s="71" t="n"/>
      <c r="B35" s="72" t="inlineStr">
        <is>
          <t>монтажных работ</t>
        </is>
      </c>
      <c r="C35" s="73" t="n"/>
      <c r="D35" s="74" t="n">
        <v>0</v>
      </c>
      <c r="E35" s="68" t="inlineStr">
        <is>
          <t>(</t>
        </is>
      </c>
      <c r="F35" s="74" t="n">
        <v>0</v>
      </c>
      <c r="G35" s="64" t="inlineStr">
        <is>
          <t>) тыс. руб.</t>
        </is>
      </c>
      <c r="H35" s="64" t="n"/>
      <c r="I35" s="71" t="n"/>
      <c r="J35" s="71" t="n"/>
      <c r="K35" s="4" t="n"/>
      <c r="L35" s="3" t="n"/>
      <c r="N35" s="4" t="n"/>
    </row>
    <row r="36" ht="19.35" customHeight="1">
      <c r="A36" s="71" t="n"/>
      <c r="B36" s="72" t="inlineStr">
        <is>
          <t>оборудования</t>
        </is>
      </c>
      <c r="C36" s="73" t="n"/>
      <c r="D36" s="74" t="n">
        <v>0</v>
      </c>
      <c r="E36" s="68" t="inlineStr">
        <is>
          <t>(</t>
        </is>
      </c>
      <c r="F36" s="74" t="n">
        <v>0</v>
      </c>
      <c r="G36" s="64" t="inlineStr">
        <is>
          <t>) тыс. руб.</t>
        </is>
      </c>
      <c r="H36" s="64" t="n"/>
      <c r="I36" s="71" t="n"/>
      <c r="J36" s="71" t="n"/>
      <c r="K36" s="4" t="n"/>
      <c r="L36" s="4" t="n"/>
      <c r="M36" s="4" t="n"/>
      <c r="N36" s="4" t="n"/>
    </row>
    <row r="37" ht="19.35" customHeight="1">
      <c r="A37" s="71" t="n"/>
      <c r="B37" s="72" t="inlineStr">
        <is>
          <t>прочих затрат</t>
        </is>
      </c>
      <c r="C37" s="73" t="n"/>
      <c r="D37" s="74" t="n">
        <v>0</v>
      </c>
      <c r="E37" s="68" t="inlineStr">
        <is>
          <t>(</t>
        </is>
      </c>
      <c r="F37" s="74" t="n">
        <v>0</v>
      </c>
      <c r="G37" s="64" t="inlineStr">
        <is>
          <t>) тыс. руб.</t>
        </is>
      </c>
      <c r="H37" s="64" t="n"/>
      <c r="I37" s="71" t="n"/>
      <c r="J37" s="71" t="n"/>
      <c r="K37" s="4" t="n"/>
      <c r="L37" s="3" t="n"/>
      <c r="N37" s="4" t="n"/>
    </row>
    <row r="38" ht="19.35" customHeight="1">
      <c r="A38" s="71" t="n"/>
      <c r="B38" s="71" t="n"/>
      <c r="C38" s="71" t="n"/>
      <c r="D38" s="71" t="n"/>
      <c r="E38" s="71" t="n"/>
      <c r="F38" s="71" t="n"/>
      <c r="G38" s="71" t="n"/>
      <c r="H38" s="71" t="n"/>
      <c r="I38" s="71" t="n"/>
      <c r="J38" s="71" t="n"/>
      <c r="K38" s="71" t="n"/>
      <c r="L38" s="71" t="n"/>
      <c r="M38" s="71" t="n"/>
      <c r="N38" s="71" t="n"/>
    </row>
    <row r="39" ht="55.35" customHeight="1">
      <c r="A39" s="12" t="inlineStr">
        <is>
          <t>№ п.п.</t>
        </is>
      </c>
      <c r="B39" s="75" t="inlineStr">
        <is>
          <t>Обоснование</t>
        </is>
      </c>
      <c r="C39" s="12" t="inlineStr">
        <is>
          <t>Наименование работ и затрат</t>
        </is>
      </c>
      <c r="D39" s="55" t="n"/>
      <c r="E39" s="76" t="n"/>
      <c r="F39" s="12" t="inlineStr">
        <is>
          <t>Единица измерения</t>
        </is>
      </c>
      <c r="G39" s="77" t="inlineStr">
        <is>
          <t>Количество</t>
        </is>
      </c>
      <c r="H39" s="55" t="n"/>
      <c r="I39" s="76" t="n"/>
      <c r="J39" s="77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5" t="n"/>
      <c r="L39" s="76" t="n"/>
      <c r="M39" s="12" t="inlineStr">
        <is>
          <t>Индексы</t>
        </is>
      </c>
      <c r="N39" s="12" t="inlineStr">
        <is>
          <t>Сметная стоимость
в текущем уровне цен, руб.</t>
        </is>
      </c>
    </row>
    <row r="40" ht="55.35" customHeight="1">
      <c r="A40" s="78" t="n"/>
      <c r="B40" s="78" t="n"/>
      <c r="C40" s="79" t="n"/>
      <c r="D40" s="49" t="n"/>
      <c r="E40" s="80" t="n"/>
      <c r="F40" s="78" t="n"/>
      <c r="G40" s="12" t="inlineStr">
        <is>
          <t>на единицу</t>
        </is>
      </c>
      <c r="H40" s="12" t="inlineStr">
        <is>
          <t>коэффициенты</t>
        </is>
      </c>
      <c r="I40" s="12" t="inlineStr">
        <is>
          <t>всего с учетом коэффициента</t>
        </is>
      </c>
      <c r="J40" s="12" t="inlineStr">
        <is>
          <t>на единицу</t>
        </is>
      </c>
      <c r="K40" s="12" t="inlineStr">
        <is>
          <t>коэффициенты</t>
        </is>
      </c>
      <c r="L40" s="12" t="inlineStr">
        <is>
          <t>всего</t>
        </is>
      </c>
      <c r="M40" s="78" t="n"/>
      <c r="N40" s="78" t="n"/>
    </row>
    <row r="41" ht="19.35" customHeight="1">
      <c r="A41" s="81" t="n">
        <v>1</v>
      </c>
      <c r="B41" s="82" t="n">
        <v>2</v>
      </c>
      <c r="C41" s="12" t="n">
        <v>3</v>
      </c>
      <c r="D41" s="52" t="n"/>
      <c r="E41" s="83" t="n"/>
      <c r="F41" s="12" t="n">
        <v>4</v>
      </c>
      <c r="G41" s="12" t="n">
        <v>5</v>
      </c>
      <c r="H41" s="12" t="n">
        <v>6</v>
      </c>
      <c r="I41" s="12" t="n">
        <v>7</v>
      </c>
      <c r="J41" s="12" t="n">
        <v>8</v>
      </c>
      <c r="K41" s="12" t="n">
        <v>9</v>
      </c>
      <c r="L41" s="12" t="n">
        <v>10</v>
      </c>
      <c r="M41" s="12" t="n">
        <v>11</v>
      </c>
      <c r="N41" s="81" t="n">
        <v>12</v>
      </c>
    </row>
    <row r="42" ht="19.35" customHeight="1">
      <c r="A42" s="84" t="inlineStr">
        <is>
          <t>Раздел 1. Вырубка просеки</t>
        </is>
      </c>
      <c r="B42" s="266" t="n"/>
      <c r="C42" s="266" t="n"/>
      <c r="D42" s="266" t="n"/>
      <c r="E42" s="266" t="n"/>
      <c r="F42" s="266" t="n"/>
      <c r="G42" s="266" t="n"/>
      <c r="H42" s="266" t="n"/>
      <c r="I42" s="266" t="n"/>
      <c r="J42" s="266" t="n"/>
      <c r="K42" s="266" t="n"/>
      <c r="L42" s="266" t="n"/>
      <c r="M42" s="266" t="n"/>
      <c r="N42" s="267" t="n"/>
    </row>
    <row r="43" ht="19.35" customHeight="1">
      <c r="A43" s="86" t="inlineStr">
        <is>
          <t>Пролет 341-360,366-410</t>
        </is>
      </c>
      <c r="B43" s="52" t="n"/>
      <c r="C43" s="52" t="n"/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  <c r="M43" s="52" t="n"/>
      <c r="N43" s="83" t="n"/>
    </row>
    <row r="44" ht="42" customHeight="1">
      <c r="A44" s="84" t="inlineStr">
        <is>
          <t>1</t>
        </is>
      </c>
      <c r="B44" s="87" t="inlineStr">
        <is>
          <t>ФЕР01-02-101-02</t>
        </is>
      </c>
      <c r="C44" s="88" t="inlineStr">
        <is>
          <t>Разделка древесины мягких пород, полученной от валки леса, диаметр стволов: до 16 см</t>
        </is>
      </c>
      <c r="D44" s="266" t="n"/>
      <c r="E44" s="267" t="n"/>
      <c r="F44" s="89" t="inlineStr">
        <is>
          <t>100 деревьев</t>
        </is>
      </c>
      <c r="G44" s="90" t="n">
        <v>41.44</v>
      </c>
      <c r="H44" s="91" t="n">
        <v>1</v>
      </c>
      <c r="I44" s="112" t="n">
        <v>41.44</v>
      </c>
      <c r="J44" s="90" t="n"/>
      <c r="K44" s="90" t="n"/>
      <c r="L44" s="90" t="n"/>
      <c r="M44" s="90" t="n"/>
      <c r="N44" s="90" t="n"/>
    </row>
    <row r="45" ht="24.6" customHeight="1">
      <c r="A45" s="92" t="n"/>
      <c r="B45" s="93" t="inlineStr">
        <is>
          <t>Прил.1.12 п.3.213</t>
        </is>
      </c>
      <c r="C45" s="94" t="inlineStr">
        <is>
          <t>Разделка древесины без заготовки дров ОЗП=0,8; ЭМ=0,7; ЗПМ=0,7; ТЗ=0,8; ТЗМ=0,7</t>
        </is>
      </c>
      <c r="D45" s="266" t="n"/>
      <c r="E45" s="266" t="n"/>
      <c r="F45" s="266" t="n"/>
      <c r="G45" s="266" t="n"/>
      <c r="H45" s="266" t="n"/>
      <c r="I45" s="266" t="n"/>
      <c r="J45" s="266" t="n"/>
      <c r="K45" s="266" t="n"/>
      <c r="L45" s="266" t="n"/>
      <c r="M45" s="266" t="n"/>
      <c r="N45" s="267" t="n"/>
    </row>
    <row r="46" ht="19.35" customHeight="1">
      <c r="A46" s="92" t="n"/>
      <c r="B46" s="93" t="inlineStr">
        <is>
          <t>1</t>
        </is>
      </c>
      <c r="C46" s="94" t="inlineStr">
        <is>
          <t>ОТ</t>
        </is>
      </c>
      <c r="D46" s="266" t="n"/>
      <c r="E46" s="267" t="n"/>
      <c r="F46" s="95" t="n"/>
      <c r="G46" s="95" t="n"/>
      <c r="H46" s="95" t="n"/>
      <c r="I46" s="96" t="n"/>
      <c r="J46" s="97" t="n">
        <v>112.29</v>
      </c>
      <c r="K46" s="144" t="n">
        <v>0.96</v>
      </c>
      <c r="L46" s="99" t="n">
        <v>4467.17</v>
      </c>
      <c r="M46" s="271" t="n">
        <v>57.2</v>
      </c>
      <c r="N46" s="99" t="n">
        <v>255522.12</v>
      </c>
    </row>
    <row r="47" ht="19.35" customHeight="1">
      <c r="A47" s="92" t="n"/>
      <c r="B47" s="100" t="n"/>
      <c r="C47" s="94" t="inlineStr">
        <is>
          <t>ЗТ</t>
        </is>
      </c>
      <c r="D47" s="266" t="n"/>
      <c r="E47" s="267" t="n"/>
      <c r="F47" s="101" t="inlineStr">
        <is>
          <t>чел.-ч</t>
        </is>
      </c>
      <c r="G47" s="271" t="n">
        <v>13.4</v>
      </c>
      <c r="H47" s="144" t="n">
        <v>0.96</v>
      </c>
      <c r="I47" s="270" t="n">
        <v>533.08416</v>
      </c>
      <c r="J47" s="96" t="n"/>
      <c r="K47" s="96" t="n"/>
      <c r="L47" s="96" t="n"/>
      <c r="M47" s="96" t="n"/>
      <c r="N47" s="96" t="n"/>
    </row>
    <row r="48" ht="19.35" customHeight="1">
      <c r="A48" s="92" t="n"/>
      <c r="B48" s="100" t="n"/>
      <c r="C48" s="94" t="inlineStr">
        <is>
          <t>Итого по расценке</t>
        </is>
      </c>
      <c r="D48" s="266" t="n"/>
      <c r="E48" s="267" t="n"/>
      <c r="F48" s="95" t="n"/>
      <c r="G48" s="103" t="n"/>
      <c r="H48" s="103" t="n"/>
      <c r="I48" s="96" t="n"/>
      <c r="J48" s="97" t="n">
        <v>112.29</v>
      </c>
      <c r="K48" s="96" t="n"/>
      <c r="L48" s="99" t="n">
        <v>4467.17</v>
      </c>
      <c r="M48" s="96" t="n"/>
      <c r="N48" s="104" t="n"/>
    </row>
    <row r="49" ht="19.35" customHeight="1">
      <c r="A49" s="92" t="n"/>
      <c r="B49" s="105" t="n"/>
      <c r="C49" s="94" t="inlineStr">
        <is>
          <t>ФОТ</t>
        </is>
      </c>
      <c r="D49" s="266" t="n"/>
      <c r="E49" s="267" t="n"/>
      <c r="F49" s="95" t="n"/>
      <c r="G49" s="103" t="n"/>
      <c r="H49" s="103" t="n"/>
      <c r="I49" s="96" t="n"/>
      <c r="J49" s="96" t="n"/>
      <c r="K49" s="96" t="n"/>
      <c r="L49" s="99" t="n">
        <v>4467.17</v>
      </c>
      <c r="M49" s="96" t="n"/>
      <c r="N49" s="99" t="n">
        <v>255522.12</v>
      </c>
    </row>
    <row r="50" ht="42" customHeight="1">
      <c r="A50" s="92" t="n"/>
      <c r="B50" s="106" t="inlineStr">
        <is>
          <t>Пр/812-001.4-1</t>
        </is>
      </c>
      <c r="C50" s="94" t="inlineStr">
        <is>
          <t>НР Земляные работы по другим видам работ (подготовительным, сопутствующим, укрепительным)</t>
        </is>
      </c>
      <c r="D50" s="266" t="n"/>
      <c r="E50" s="267" t="n"/>
      <c r="F50" s="101" t="inlineStr">
        <is>
          <t>%</t>
        </is>
      </c>
      <c r="G50" s="107" t="n">
        <v>89</v>
      </c>
      <c r="H50" s="108" t="n"/>
      <c r="I50" s="107" t="n">
        <v>89</v>
      </c>
      <c r="J50" s="96" t="n"/>
      <c r="K50" s="96" t="n"/>
      <c r="L50" s="99" t="n">
        <v>3975.78</v>
      </c>
      <c r="M50" s="96" t="n"/>
      <c r="N50" s="109" t="n">
        <v>227414.69</v>
      </c>
    </row>
    <row r="51" ht="42" customHeight="1">
      <c r="A51" s="92" t="n"/>
      <c r="B51" s="106" t="inlineStr">
        <is>
          <t>Пр/774-001.4</t>
        </is>
      </c>
      <c r="C51" s="94" t="inlineStr">
        <is>
          <t>СП Земляные работы по другим видам работ (подготовительным, сопутствующим, укрепительным)</t>
        </is>
      </c>
      <c r="D51" s="266" t="n"/>
      <c r="E51" s="267" t="n"/>
      <c r="F51" s="101" t="inlineStr">
        <is>
          <t>%</t>
        </is>
      </c>
      <c r="G51" s="107" t="n">
        <v>41</v>
      </c>
      <c r="H51" s="108" t="n"/>
      <c r="I51" s="107" t="n">
        <v>41</v>
      </c>
      <c r="J51" s="96" t="n"/>
      <c r="K51" s="96" t="n"/>
      <c r="L51" s="99" t="n">
        <v>1831.54</v>
      </c>
      <c r="M51" s="96" t="n"/>
      <c r="N51" s="99" t="n">
        <v>104764.07</v>
      </c>
    </row>
    <row r="52" ht="19.35" customHeight="1">
      <c r="A52" s="92" t="n"/>
      <c r="B52" s="105" t="n"/>
      <c r="C52" s="84" t="inlineStr">
        <is>
          <t>Всего по позиции</t>
        </is>
      </c>
      <c r="D52" s="266" t="n"/>
      <c r="E52" s="267" t="n"/>
      <c r="F52" s="96" t="n"/>
      <c r="G52" s="103" t="n"/>
      <c r="H52" s="103" t="n"/>
      <c r="I52" s="110" t="n"/>
      <c r="J52" s="110" t="n"/>
      <c r="K52" s="110" t="n"/>
      <c r="L52" s="111" t="n">
        <v>10274.49</v>
      </c>
      <c r="M52" s="110" t="n"/>
      <c r="N52" s="90" t="n"/>
    </row>
    <row r="53" ht="42" customHeight="1">
      <c r="A53" s="84" t="inlineStr">
        <is>
          <t>2</t>
        </is>
      </c>
      <c r="B53" s="87" t="inlineStr">
        <is>
          <t>ФЕР01-02-101-05</t>
        </is>
      </c>
      <c r="C53" s="88" t="inlineStr">
        <is>
          <t>Разделка древесины мягких пород, полученной от валки леса, диаметр стволов: до 28 см</t>
        </is>
      </c>
      <c r="D53" s="266" t="n"/>
      <c r="E53" s="267" t="n"/>
      <c r="F53" s="89" t="inlineStr">
        <is>
          <t>100 деревьев</t>
        </is>
      </c>
      <c r="G53" s="90" t="n">
        <v>18.82</v>
      </c>
      <c r="H53" s="91" t="n">
        <v>1</v>
      </c>
      <c r="I53" s="112" t="n">
        <v>18.82</v>
      </c>
      <c r="J53" s="90" t="n"/>
      <c r="K53" s="90" t="n"/>
      <c r="L53" s="90" t="n"/>
      <c r="M53" s="90" t="n"/>
      <c r="N53" s="90" t="n"/>
    </row>
    <row r="54" ht="24.6" customHeight="1">
      <c r="A54" s="92" t="n"/>
      <c r="B54" s="93" t="inlineStr">
        <is>
          <t>Прил.1.12 п.3.213</t>
        </is>
      </c>
      <c r="C54" s="94" t="inlineStr">
        <is>
          <t>Разделка древесины без заготовки дров ОЗП=0,8; ЭМ=0,7; ЗПМ=0,7; ТЗ=0,8; ТЗМ=0,7</t>
        </is>
      </c>
      <c r="D54" s="266" t="n"/>
      <c r="E54" s="266" t="n"/>
      <c r="F54" s="266" t="n"/>
      <c r="G54" s="266" t="n"/>
      <c r="H54" s="266" t="n"/>
      <c r="I54" s="266" t="n"/>
      <c r="J54" s="266" t="n"/>
      <c r="K54" s="266" t="n"/>
      <c r="L54" s="266" t="n"/>
      <c r="M54" s="266" t="n"/>
      <c r="N54" s="267" t="n"/>
    </row>
    <row r="55" ht="19.35" customHeight="1">
      <c r="A55" s="92" t="n"/>
      <c r="B55" s="93" t="inlineStr">
        <is>
          <t>1</t>
        </is>
      </c>
      <c r="C55" s="94" t="inlineStr">
        <is>
          <t>ОТ</t>
        </is>
      </c>
      <c r="D55" s="266" t="n"/>
      <c r="E55" s="267" t="n"/>
      <c r="F55" s="95" t="n"/>
      <c r="G55" s="95" t="n"/>
      <c r="H55" s="95" t="n"/>
      <c r="I55" s="96" t="n"/>
      <c r="J55" s="97" t="n">
        <v>323.47</v>
      </c>
      <c r="K55" s="144" t="n">
        <v>0.96</v>
      </c>
      <c r="L55" s="99" t="n">
        <v>5844.2</v>
      </c>
      <c r="M55" s="271" t="n">
        <v>57.2</v>
      </c>
      <c r="N55" s="99" t="n">
        <v>334288.24</v>
      </c>
    </row>
    <row r="56" ht="19.35" customHeight="1">
      <c r="A56" s="92" t="n"/>
      <c r="B56" s="100" t="n"/>
      <c r="C56" s="94" t="inlineStr">
        <is>
          <t>ЗТ</t>
        </is>
      </c>
      <c r="D56" s="266" t="n"/>
      <c r="E56" s="267" t="n"/>
      <c r="F56" s="101" t="inlineStr">
        <is>
          <t>чел.-ч</t>
        </is>
      </c>
      <c r="G56" s="271" t="n">
        <v>38.6</v>
      </c>
      <c r="H56" s="144" t="n">
        <v>0.96</v>
      </c>
      <c r="I56" s="270" t="n">
        <v>697.39392</v>
      </c>
      <c r="J56" s="96" t="n"/>
      <c r="K56" s="96" t="n"/>
      <c r="L56" s="96" t="n"/>
      <c r="M56" s="96" t="n"/>
      <c r="N56" s="96" t="n"/>
    </row>
    <row r="57" ht="19.35" customHeight="1">
      <c r="A57" s="92" t="n"/>
      <c r="B57" s="100" t="n"/>
      <c r="C57" s="94" t="inlineStr">
        <is>
          <t>Итого по расценке</t>
        </is>
      </c>
      <c r="D57" s="266" t="n"/>
      <c r="E57" s="267" t="n"/>
      <c r="F57" s="95" t="n"/>
      <c r="G57" s="103" t="n"/>
      <c r="H57" s="103" t="n"/>
      <c r="I57" s="96" t="n"/>
      <c r="J57" s="97" t="n">
        <v>323.47</v>
      </c>
      <c r="K57" s="96" t="n"/>
      <c r="L57" s="99" t="n">
        <v>5844.2</v>
      </c>
      <c r="M57" s="96" t="n"/>
      <c r="N57" s="104" t="n"/>
    </row>
    <row r="58" ht="19.35" customHeight="1">
      <c r="A58" s="92" t="n"/>
      <c r="B58" s="105" t="n"/>
      <c r="C58" s="94" t="inlineStr">
        <is>
          <t>ФОТ</t>
        </is>
      </c>
      <c r="D58" s="266" t="n"/>
      <c r="E58" s="267" t="n"/>
      <c r="F58" s="95" t="n"/>
      <c r="G58" s="103" t="n"/>
      <c r="H58" s="103" t="n"/>
      <c r="I58" s="96" t="n"/>
      <c r="J58" s="96" t="n"/>
      <c r="K58" s="96" t="n"/>
      <c r="L58" s="99" t="n">
        <v>5844.2</v>
      </c>
      <c r="M58" s="96" t="n"/>
      <c r="N58" s="99" t="n">
        <v>334288.24</v>
      </c>
    </row>
    <row r="59" ht="42" customHeight="1">
      <c r="A59" s="92" t="n"/>
      <c r="B59" s="106" t="inlineStr">
        <is>
          <t>Пр/812-001.4-1</t>
        </is>
      </c>
      <c r="C59" s="94" t="inlineStr">
        <is>
          <t>НР Земляные работы по другим видам работ (подготовительным, сопутствующим, укрепительным)</t>
        </is>
      </c>
      <c r="D59" s="266" t="n"/>
      <c r="E59" s="267" t="n"/>
      <c r="F59" s="101" t="inlineStr">
        <is>
          <t>%</t>
        </is>
      </c>
      <c r="G59" s="107" t="n">
        <v>89</v>
      </c>
      <c r="H59" s="108" t="n"/>
      <c r="I59" s="107" t="n">
        <v>89</v>
      </c>
      <c r="J59" s="96" t="n"/>
      <c r="K59" s="96" t="n"/>
      <c r="L59" s="99" t="n">
        <v>5201.34</v>
      </c>
      <c r="M59" s="96" t="n"/>
      <c r="N59" s="109" t="n">
        <v>297516.53</v>
      </c>
    </row>
    <row r="60" ht="42" customHeight="1">
      <c r="A60" s="92" t="n"/>
      <c r="B60" s="106" t="inlineStr">
        <is>
          <t>Пр/774-001.4</t>
        </is>
      </c>
      <c r="C60" s="94" t="inlineStr">
        <is>
          <t>СП Земляные работы по другим видам работ (подготовительным, сопутствующим, укрепительным)</t>
        </is>
      </c>
      <c r="D60" s="266" t="n"/>
      <c r="E60" s="267" t="n"/>
      <c r="F60" s="101" t="inlineStr">
        <is>
          <t>%</t>
        </is>
      </c>
      <c r="G60" s="107" t="n">
        <v>41</v>
      </c>
      <c r="H60" s="108" t="n"/>
      <c r="I60" s="107" t="n">
        <v>41</v>
      </c>
      <c r="J60" s="96" t="n"/>
      <c r="K60" s="96" t="n"/>
      <c r="L60" s="99" t="n">
        <v>2396.12</v>
      </c>
      <c r="M60" s="96" t="n"/>
      <c r="N60" s="99" t="n">
        <v>137058.18</v>
      </c>
    </row>
    <row r="61" ht="19.35" customHeight="1">
      <c r="A61" s="92" t="n"/>
      <c r="B61" s="105" t="n"/>
      <c r="C61" s="84" t="inlineStr">
        <is>
          <t>Всего по позиции</t>
        </is>
      </c>
      <c r="D61" s="266" t="n"/>
      <c r="E61" s="267" t="n"/>
      <c r="F61" s="96" t="n"/>
      <c r="G61" s="103" t="n"/>
      <c r="H61" s="103" t="n"/>
      <c r="I61" s="110" t="n"/>
      <c r="J61" s="110" t="n"/>
      <c r="K61" s="110" t="n"/>
      <c r="L61" s="111" t="n">
        <v>13441.66</v>
      </c>
      <c r="M61" s="110" t="n"/>
      <c r="N61" s="90" t="n"/>
    </row>
    <row r="62" ht="42" customHeight="1">
      <c r="A62" s="84" t="inlineStr">
        <is>
          <t>3</t>
        </is>
      </c>
      <c r="B62" s="87" t="inlineStr">
        <is>
          <t>ФЕР01-02-101-06</t>
        </is>
      </c>
      <c r="C62" s="88" t="inlineStr">
        <is>
          <t>Разделка древесины мягких пород, полученной от валки леса, диаметр стволов: до 32 см</t>
        </is>
      </c>
      <c r="D62" s="266" t="n"/>
      <c r="E62" s="267" t="n"/>
      <c r="F62" s="89" t="inlineStr">
        <is>
          <t>100 деревьев</t>
        </is>
      </c>
      <c r="G62" s="90" t="n">
        <v>7.09</v>
      </c>
      <c r="H62" s="91" t="n">
        <v>1</v>
      </c>
      <c r="I62" s="112" t="n">
        <v>7.09</v>
      </c>
      <c r="J62" s="90" t="n"/>
      <c r="K62" s="90" t="n"/>
      <c r="L62" s="90" t="n"/>
      <c r="M62" s="90" t="n"/>
      <c r="N62" s="90" t="n"/>
    </row>
    <row r="63" ht="24.6" customHeight="1">
      <c r="A63" s="92" t="n"/>
      <c r="B63" s="93" t="inlineStr">
        <is>
          <t>Прил.1.12 п.3.213</t>
        </is>
      </c>
      <c r="C63" s="94" t="inlineStr">
        <is>
          <t>Разделка древесины без заготовки дров ОЗП=0,8; ЭМ=0,7; ЗПМ=0,7; ТЗ=0,8; ТЗМ=0,7</t>
        </is>
      </c>
      <c r="D63" s="266" t="n"/>
      <c r="E63" s="266" t="n"/>
      <c r="F63" s="266" t="n"/>
      <c r="G63" s="266" t="n"/>
      <c r="H63" s="266" t="n"/>
      <c r="I63" s="266" t="n"/>
      <c r="J63" s="266" t="n"/>
      <c r="K63" s="266" t="n"/>
      <c r="L63" s="266" t="n"/>
      <c r="M63" s="266" t="n"/>
      <c r="N63" s="267" t="n"/>
    </row>
    <row r="64" ht="19.35" customHeight="1">
      <c r="A64" s="92" t="n"/>
      <c r="B64" s="93" t="inlineStr">
        <is>
          <t>1</t>
        </is>
      </c>
      <c r="C64" s="94" t="inlineStr">
        <is>
          <t>ОТ</t>
        </is>
      </c>
      <c r="D64" s="266" t="n"/>
      <c r="E64" s="267" t="n"/>
      <c r="F64" s="95" t="n"/>
      <c r="G64" s="95" t="n"/>
      <c r="H64" s="95" t="n"/>
      <c r="I64" s="96" t="n"/>
      <c r="J64" s="97" t="n">
        <v>406.43</v>
      </c>
      <c r="K64" s="144" t="n">
        <v>0.96</v>
      </c>
      <c r="L64" s="99" t="n">
        <v>2766.33</v>
      </c>
      <c r="M64" s="271" t="n">
        <v>57.2</v>
      </c>
      <c r="N64" s="99" t="n">
        <v>158234.08</v>
      </c>
    </row>
    <row r="65" ht="19.35" customHeight="1">
      <c r="A65" s="92" t="n"/>
      <c r="B65" s="100" t="n"/>
      <c r="C65" s="94" t="inlineStr">
        <is>
          <t>ЗТ</t>
        </is>
      </c>
      <c r="D65" s="266" t="n"/>
      <c r="E65" s="267" t="n"/>
      <c r="F65" s="101" t="inlineStr">
        <is>
          <t>чел.-ч</t>
        </is>
      </c>
      <c r="G65" s="271" t="n">
        <v>48.5</v>
      </c>
      <c r="H65" s="144" t="n">
        <v>0.96</v>
      </c>
      <c r="I65" s="272" t="n">
        <v>330.1104</v>
      </c>
      <c r="J65" s="96" t="n"/>
      <c r="K65" s="96" t="n"/>
      <c r="L65" s="96" t="n"/>
      <c r="M65" s="96" t="n"/>
      <c r="N65" s="96" t="n"/>
    </row>
    <row r="66" ht="19.35" customHeight="1">
      <c r="A66" s="92" t="n"/>
      <c r="B66" s="100" t="n"/>
      <c r="C66" s="94" t="inlineStr">
        <is>
          <t>Итого по расценке</t>
        </is>
      </c>
      <c r="D66" s="266" t="n"/>
      <c r="E66" s="267" t="n"/>
      <c r="F66" s="95" t="n"/>
      <c r="G66" s="103" t="n"/>
      <c r="H66" s="103" t="n"/>
      <c r="I66" s="96" t="n"/>
      <c r="J66" s="97" t="n">
        <v>406.43</v>
      </c>
      <c r="K66" s="96" t="n"/>
      <c r="L66" s="99" t="n">
        <v>2766.33</v>
      </c>
      <c r="M66" s="96" t="n"/>
      <c r="N66" s="104" t="n"/>
    </row>
    <row r="67" ht="19.35" customHeight="1">
      <c r="A67" s="92" t="n"/>
      <c r="B67" s="105" t="n"/>
      <c r="C67" s="94" t="inlineStr">
        <is>
          <t>ФОТ</t>
        </is>
      </c>
      <c r="D67" s="266" t="n"/>
      <c r="E67" s="267" t="n"/>
      <c r="F67" s="95" t="n"/>
      <c r="G67" s="103" t="n"/>
      <c r="H67" s="103" t="n"/>
      <c r="I67" s="96" t="n"/>
      <c r="J67" s="96" t="n"/>
      <c r="K67" s="96" t="n"/>
      <c r="L67" s="99" t="n">
        <v>2766.33</v>
      </c>
      <c r="M67" s="96" t="n"/>
      <c r="N67" s="99" t="n">
        <v>158234.08</v>
      </c>
    </row>
    <row r="68" ht="42" customHeight="1">
      <c r="A68" s="92" t="n"/>
      <c r="B68" s="106" t="inlineStr">
        <is>
          <t>Пр/812-001.4-1</t>
        </is>
      </c>
      <c r="C68" s="94" t="inlineStr">
        <is>
          <t>НР Земляные работы по другим видам работ (подготовительным, сопутствующим, укрепительным)</t>
        </is>
      </c>
      <c r="D68" s="266" t="n"/>
      <c r="E68" s="267" t="n"/>
      <c r="F68" s="101" t="inlineStr">
        <is>
          <t>%</t>
        </is>
      </c>
      <c r="G68" s="107" t="n">
        <v>89</v>
      </c>
      <c r="H68" s="108" t="n"/>
      <c r="I68" s="107" t="n">
        <v>89</v>
      </c>
      <c r="J68" s="96" t="n"/>
      <c r="K68" s="96" t="n"/>
      <c r="L68" s="99" t="n">
        <v>2462.03</v>
      </c>
      <c r="M68" s="96" t="n"/>
      <c r="N68" s="109" t="n">
        <v>140828.33</v>
      </c>
    </row>
    <row r="69" ht="42" customHeight="1">
      <c r="A69" s="92" t="n"/>
      <c r="B69" s="106" t="inlineStr">
        <is>
          <t>Пр/774-001.4</t>
        </is>
      </c>
      <c r="C69" s="94" t="inlineStr">
        <is>
          <t>СП Земляные работы по другим видам работ (подготовительным, сопутствующим, укрепительным)</t>
        </is>
      </c>
      <c r="D69" s="266" t="n"/>
      <c r="E69" s="267" t="n"/>
      <c r="F69" s="101" t="inlineStr">
        <is>
          <t>%</t>
        </is>
      </c>
      <c r="G69" s="107" t="n">
        <v>41</v>
      </c>
      <c r="H69" s="108" t="n"/>
      <c r="I69" s="107" t="n">
        <v>41</v>
      </c>
      <c r="J69" s="96" t="n"/>
      <c r="K69" s="96" t="n"/>
      <c r="L69" s="99" t="n">
        <v>1134.2</v>
      </c>
      <c r="M69" s="96" t="n"/>
      <c r="N69" s="99" t="n">
        <v>64875.97</v>
      </c>
    </row>
    <row r="70" ht="19.35" customHeight="1">
      <c r="A70" s="92" t="n"/>
      <c r="B70" s="105" t="n"/>
      <c r="C70" s="84" t="inlineStr">
        <is>
          <t>Всего по позиции</t>
        </is>
      </c>
      <c r="D70" s="266" t="n"/>
      <c r="E70" s="267" t="n"/>
      <c r="F70" s="96" t="n"/>
      <c r="G70" s="103" t="n"/>
      <c r="H70" s="103" t="n"/>
      <c r="I70" s="110" t="n"/>
      <c r="J70" s="110" t="n"/>
      <c r="K70" s="110" t="n"/>
      <c r="L70" s="111" t="n">
        <v>6362.56</v>
      </c>
      <c r="M70" s="110" t="n"/>
      <c r="N70" s="90" t="n"/>
    </row>
    <row r="71" ht="55.35" customHeight="1">
      <c r="A71" s="84" t="inlineStr">
        <is>
          <t>4</t>
        </is>
      </c>
      <c r="B71" s="87" t="inlineStr">
        <is>
          <t>ФЕР01-02-101-09</t>
        </is>
      </c>
      <c r="C71" s="88" t="inlineStr">
        <is>
          <t>Разделка древесины твердых пород и лиственницы, полученной от валки леса, диаметр стволов: до 16 см</t>
        </is>
      </c>
      <c r="D71" s="266" t="n"/>
      <c r="E71" s="267" t="n"/>
      <c r="F71" s="89" t="inlineStr">
        <is>
          <t>100 деревьев</t>
        </is>
      </c>
      <c r="G71" s="90" t="n">
        <v>3.72</v>
      </c>
      <c r="H71" s="91" t="n">
        <v>1</v>
      </c>
      <c r="I71" s="112" t="n">
        <v>3.72</v>
      </c>
      <c r="J71" s="90" t="n"/>
      <c r="K71" s="90" t="n"/>
      <c r="L71" s="90" t="n"/>
      <c r="M71" s="90" t="n"/>
      <c r="N71" s="90" t="n"/>
    </row>
    <row r="72" ht="24.6" customHeight="1">
      <c r="A72" s="92" t="n"/>
      <c r="B72" s="93" t="inlineStr">
        <is>
          <t>Прил.1.12 п.3.213</t>
        </is>
      </c>
      <c r="C72" s="94" t="inlineStr">
        <is>
          <t>Разделка древесины без заготовки дров ОЗП=0,8; ЭМ=0,7; ЗПМ=0,7; ТЗ=0,8; ТЗМ=0,7</t>
        </is>
      </c>
      <c r="D72" s="266" t="n"/>
      <c r="E72" s="266" t="n"/>
      <c r="F72" s="266" t="n"/>
      <c r="G72" s="266" t="n"/>
      <c r="H72" s="266" t="n"/>
      <c r="I72" s="266" t="n"/>
      <c r="J72" s="266" t="n"/>
      <c r="K72" s="266" t="n"/>
      <c r="L72" s="266" t="n"/>
      <c r="M72" s="266" t="n"/>
      <c r="N72" s="267" t="n"/>
    </row>
    <row r="73" ht="19.35" customHeight="1">
      <c r="A73" s="92" t="n"/>
      <c r="B73" s="93" t="inlineStr">
        <is>
          <t>1</t>
        </is>
      </c>
      <c r="C73" s="94" t="inlineStr">
        <is>
          <t>ОТ</t>
        </is>
      </c>
      <c r="D73" s="266" t="n"/>
      <c r="E73" s="267" t="n"/>
      <c r="F73" s="95" t="n"/>
      <c r="G73" s="95" t="n"/>
      <c r="H73" s="95" t="n"/>
      <c r="I73" s="96" t="n"/>
      <c r="J73" s="97" t="n">
        <v>131.57</v>
      </c>
      <c r="K73" s="144" t="n">
        <v>0.96</v>
      </c>
      <c r="L73" s="97" t="n">
        <v>469.86</v>
      </c>
      <c r="M73" s="271" t="n">
        <v>57.2</v>
      </c>
      <c r="N73" s="99" t="n">
        <v>26875.99</v>
      </c>
    </row>
    <row r="74" ht="19.35" customHeight="1">
      <c r="A74" s="92" t="n"/>
      <c r="B74" s="100" t="n"/>
      <c r="C74" s="94" t="inlineStr">
        <is>
          <t>ЗТ</t>
        </is>
      </c>
      <c r="D74" s="266" t="n"/>
      <c r="E74" s="267" t="n"/>
      <c r="F74" s="101" t="inlineStr">
        <is>
          <t>чел.-ч</t>
        </is>
      </c>
      <c r="G74" s="271" t="n">
        <v>15.7</v>
      </c>
      <c r="H74" s="144" t="n">
        <v>0.96</v>
      </c>
      <c r="I74" s="270" t="n">
        <v>56.06784</v>
      </c>
      <c r="J74" s="96" t="n"/>
      <c r="K74" s="96" t="n"/>
      <c r="L74" s="96" t="n"/>
      <c r="M74" s="96" t="n"/>
      <c r="N74" s="96" t="n"/>
    </row>
    <row r="75" ht="19.35" customHeight="1">
      <c r="A75" s="92" t="n"/>
      <c r="B75" s="100" t="n"/>
      <c r="C75" s="94" t="inlineStr">
        <is>
          <t>Итого по расценке</t>
        </is>
      </c>
      <c r="D75" s="266" t="n"/>
      <c r="E75" s="267" t="n"/>
      <c r="F75" s="95" t="n"/>
      <c r="G75" s="103" t="n"/>
      <c r="H75" s="103" t="n"/>
      <c r="I75" s="96" t="n"/>
      <c r="J75" s="97" t="n">
        <v>131.57</v>
      </c>
      <c r="K75" s="96" t="n"/>
      <c r="L75" s="97" t="n">
        <v>469.86</v>
      </c>
      <c r="M75" s="96" t="n"/>
      <c r="N75" s="104" t="n"/>
    </row>
    <row r="76" ht="19.35" customHeight="1">
      <c r="A76" s="92" t="n"/>
      <c r="B76" s="105" t="n"/>
      <c r="C76" s="94" t="inlineStr">
        <is>
          <t>ФОТ</t>
        </is>
      </c>
      <c r="D76" s="266" t="n"/>
      <c r="E76" s="267" t="n"/>
      <c r="F76" s="95" t="n"/>
      <c r="G76" s="103" t="n"/>
      <c r="H76" s="103" t="n"/>
      <c r="I76" s="96" t="n"/>
      <c r="J76" s="96" t="n"/>
      <c r="K76" s="96" t="n"/>
      <c r="L76" s="97" t="n">
        <v>469.86</v>
      </c>
      <c r="M76" s="96" t="n"/>
      <c r="N76" s="99" t="n">
        <v>26875.99</v>
      </c>
    </row>
    <row r="77" ht="42" customHeight="1">
      <c r="A77" s="92" t="n"/>
      <c r="B77" s="106" t="inlineStr">
        <is>
          <t>Пр/812-001.4-1</t>
        </is>
      </c>
      <c r="C77" s="94" t="inlineStr">
        <is>
          <t>НР Земляные работы по другим видам работ (подготовительным, сопутствующим, укрепительным)</t>
        </is>
      </c>
      <c r="D77" s="266" t="n"/>
      <c r="E77" s="267" t="n"/>
      <c r="F77" s="101" t="inlineStr">
        <is>
          <t>%</t>
        </is>
      </c>
      <c r="G77" s="107" t="n">
        <v>89</v>
      </c>
      <c r="H77" s="108" t="n"/>
      <c r="I77" s="107" t="n">
        <v>89</v>
      </c>
      <c r="J77" s="96" t="n"/>
      <c r="K77" s="96" t="n"/>
      <c r="L77" s="97" t="n">
        <v>418.18</v>
      </c>
      <c r="M77" s="96" t="n"/>
      <c r="N77" s="109" t="n">
        <v>23919.63</v>
      </c>
    </row>
    <row r="78" ht="42" customHeight="1">
      <c r="A78" s="92" t="n"/>
      <c r="B78" s="106" t="inlineStr">
        <is>
          <t>Пр/774-001.4</t>
        </is>
      </c>
      <c r="C78" s="94" t="inlineStr">
        <is>
          <t>СП Земляные работы по другим видам работ (подготовительным, сопутствующим, укрепительным)</t>
        </is>
      </c>
      <c r="D78" s="266" t="n"/>
      <c r="E78" s="267" t="n"/>
      <c r="F78" s="101" t="inlineStr">
        <is>
          <t>%</t>
        </is>
      </c>
      <c r="G78" s="107" t="n">
        <v>41</v>
      </c>
      <c r="H78" s="108" t="n"/>
      <c r="I78" s="107" t="n">
        <v>41</v>
      </c>
      <c r="J78" s="96" t="n"/>
      <c r="K78" s="96" t="n"/>
      <c r="L78" s="97" t="n">
        <v>192.64</v>
      </c>
      <c r="M78" s="96" t="n"/>
      <c r="N78" s="99" t="n">
        <v>11019.16</v>
      </c>
    </row>
    <row r="79" ht="19.35" customHeight="1">
      <c r="A79" s="92" t="n"/>
      <c r="B79" s="105" t="n"/>
      <c r="C79" s="84" t="inlineStr">
        <is>
          <t>Всего по позиции</t>
        </is>
      </c>
      <c r="D79" s="266" t="n"/>
      <c r="E79" s="267" t="n"/>
      <c r="F79" s="96" t="n"/>
      <c r="G79" s="103" t="n"/>
      <c r="H79" s="103" t="n"/>
      <c r="I79" s="110" t="n"/>
      <c r="J79" s="110" t="n"/>
      <c r="K79" s="110" t="n"/>
      <c r="L79" s="111" t="n">
        <v>1080.68</v>
      </c>
      <c r="M79" s="110" t="n"/>
      <c r="N79" s="90" t="n"/>
    </row>
    <row r="80" ht="55.35" customHeight="1">
      <c r="A80" s="84" t="inlineStr">
        <is>
          <t>5</t>
        </is>
      </c>
      <c r="B80" s="87" t="inlineStr">
        <is>
          <t>ФЕР01-02-101-12</t>
        </is>
      </c>
      <c r="C80" s="88" t="inlineStr">
        <is>
          <t>Разделка древесины твердых пород и лиственницы, полученной от валки леса, диаметр стволов: до 28 см</t>
        </is>
      </c>
      <c r="D80" s="266" t="n"/>
      <c r="E80" s="267" t="n"/>
      <c r="F80" s="89" t="inlineStr">
        <is>
          <t>100 деревьев</t>
        </is>
      </c>
      <c r="G80" s="90" t="n">
        <v>1.48</v>
      </c>
      <c r="H80" s="91" t="n">
        <v>1</v>
      </c>
      <c r="I80" s="112" t="n">
        <v>1.48</v>
      </c>
      <c r="J80" s="90" t="n"/>
      <c r="K80" s="90" t="n"/>
      <c r="L80" s="90" t="n"/>
      <c r="M80" s="90" t="n"/>
      <c r="N80" s="90" t="n"/>
    </row>
    <row r="81" ht="24.6" customHeight="1">
      <c r="A81" s="92" t="n"/>
      <c r="B81" s="93" t="inlineStr">
        <is>
          <t>Прил.1.12 п.3.213</t>
        </is>
      </c>
      <c r="C81" s="94" t="inlineStr">
        <is>
          <t>Разделка древесины без заготовки дров ОЗП=0,8; ЭМ=0,7; ЗПМ=0,7; ТЗ=0,8; ТЗМ=0,7</t>
        </is>
      </c>
      <c r="D81" s="266" t="n"/>
      <c r="E81" s="266" t="n"/>
      <c r="F81" s="266" t="n"/>
      <c r="G81" s="266" t="n"/>
      <c r="H81" s="266" t="n"/>
      <c r="I81" s="266" t="n"/>
      <c r="J81" s="266" t="n"/>
      <c r="K81" s="266" t="n"/>
      <c r="L81" s="266" t="n"/>
      <c r="M81" s="266" t="n"/>
      <c r="N81" s="267" t="n"/>
    </row>
    <row r="82" ht="19.35" customHeight="1">
      <c r="A82" s="92" t="n"/>
      <c r="B82" s="93" t="inlineStr">
        <is>
          <t>1</t>
        </is>
      </c>
      <c r="C82" s="94" t="inlineStr">
        <is>
          <t>ОТ</t>
        </is>
      </c>
      <c r="D82" s="266" t="n"/>
      <c r="E82" s="267" t="n"/>
      <c r="F82" s="95" t="n"/>
      <c r="G82" s="95" t="n"/>
      <c r="H82" s="95" t="n"/>
      <c r="I82" s="96" t="n"/>
      <c r="J82" s="97" t="n">
        <v>384.64</v>
      </c>
      <c r="K82" s="144" t="n">
        <v>0.96</v>
      </c>
      <c r="L82" s="97" t="n">
        <v>546.5</v>
      </c>
      <c r="M82" s="271" t="n">
        <v>57.2</v>
      </c>
      <c r="N82" s="99" t="n">
        <v>31259.8</v>
      </c>
    </row>
    <row r="83" ht="19.35" customHeight="1">
      <c r="A83" s="92" t="n"/>
      <c r="B83" s="100" t="n"/>
      <c r="C83" s="94" t="inlineStr">
        <is>
          <t>ЗТ</t>
        </is>
      </c>
      <c r="D83" s="266" t="n"/>
      <c r="E83" s="267" t="n"/>
      <c r="F83" s="101" t="inlineStr">
        <is>
          <t>чел.-ч</t>
        </is>
      </c>
      <c r="G83" s="271" t="n">
        <v>45.9</v>
      </c>
      <c r="H83" s="144" t="n">
        <v>0.96</v>
      </c>
      <c r="I83" s="270" t="n">
        <v>65.21472</v>
      </c>
      <c r="J83" s="96" t="n"/>
      <c r="K83" s="96" t="n"/>
      <c r="L83" s="96" t="n"/>
      <c r="M83" s="96" t="n"/>
      <c r="N83" s="96" t="n"/>
    </row>
    <row r="84" ht="19.35" customHeight="1">
      <c r="A84" s="92" t="n"/>
      <c r="B84" s="100" t="n"/>
      <c r="C84" s="94" t="inlineStr">
        <is>
          <t>Итого по расценке</t>
        </is>
      </c>
      <c r="D84" s="266" t="n"/>
      <c r="E84" s="267" t="n"/>
      <c r="F84" s="95" t="n"/>
      <c r="G84" s="103" t="n"/>
      <c r="H84" s="103" t="n"/>
      <c r="I84" s="96" t="n"/>
      <c r="J84" s="97" t="n">
        <v>384.64</v>
      </c>
      <c r="K84" s="96" t="n"/>
      <c r="L84" s="97" t="n">
        <v>546.5</v>
      </c>
      <c r="M84" s="96" t="n"/>
      <c r="N84" s="104" t="n"/>
    </row>
    <row r="85" ht="19.35" customHeight="1">
      <c r="A85" s="92" t="n"/>
      <c r="B85" s="105" t="n"/>
      <c r="C85" s="94" t="inlineStr">
        <is>
          <t>ФОТ</t>
        </is>
      </c>
      <c r="D85" s="266" t="n"/>
      <c r="E85" s="267" t="n"/>
      <c r="F85" s="95" t="n"/>
      <c r="G85" s="103" t="n"/>
      <c r="H85" s="103" t="n"/>
      <c r="I85" s="96" t="n"/>
      <c r="J85" s="96" t="n"/>
      <c r="K85" s="96" t="n"/>
      <c r="L85" s="97" t="n">
        <v>546.5</v>
      </c>
      <c r="M85" s="96" t="n"/>
      <c r="N85" s="99" t="n">
        <v>31259.8</v>
      </c>
    </row>
    <row r="86" ht="42" customHeight="1">
      <c r="A86" s="92" t="n"/>
      <c r="B86" s="106" t="inlineStr">
        <is>
          <t>Пр/812-001.4-1</t>
        </is>
      </c>
      <c r="C86" s="94" t="inlineStr">
        <is>
          <t>НР Земляные работы по другим видам работ (подготовительным, сопутствующим, укрепительным)</t>
        </is>
      </c>
      <c r="D86" s="266" t="n"/>
      <c r="E86" s="267" t="n"/>
      <c r="F86" s="101" t="inlineStr">
        <is>
          <t>%</t>
        </is>
      </c>
      <c r="G86" s="107" t="n">
        <v>89</v>
      </c>
      <c r="H86" s="108" t="n"/>
      <c r="I86" s="107" t="n">
        <v>89</v>
      </c>
      <c r="J86" s="96" t="n"/>
      <c r="K86" s="96" t="n"/>
      <c r="L86" s="97" t="n">
        <v>486.39</v>
      </c>
      <c r="M86" s="96" t="n"/>
      <c r="N86" s="109" t="n">
        <v>27821.22</v>
      </c>
    </row>
    <row r="87" ht="42" customHeight="1">
      <c r="A87" s="92" t="n"/>
      <c r="B87" s="106" t="inlineStr">
        <is>
          <t>Пр/774-001.4</t>
        </is>
      </c>
      <c r="C87" s="94" t="inlineStr">
        <is>
          <t>СП Земляные работы по другим видам работ (подготовительным, сопутствующим, укрепительным)</t>
        </is>
      </c>
      <c r="D87" s="266" t="n"/>
      <c r="E87" s="267" t="n"/>
      <c r="F87" s="101" t="inlineStr">
        <is>
          <t>%</t>
        </is>
      </c>
      <c r="G87" s="107" t="n">
        <v>41</v>
      </c>
      <c r="H87" s="108" t="n"/>
      <c r="I87" s="107" t="n">
        <v>41</v>
      </c>
      <c r="J87" s="96" t="n"/>
      <c r="K87" s="96" t="n"/>
      <c r="L87" s="97" t="n">
        <v>224.07</v>
      </c>
      <c r="M87" s="96" t="n"/>
      <c r="N87" s="99" t="n">
        <v>12816.52</v>
      </c>
    </row>
    <row r="88" ht="19.35" customHeight="1">
      <c r="A88" s="92" t="n"/>
      <c r="B88" s="105" t="n"/>
      <c r="C88" s="84" t="inlineStr">
        <is>
          <t>Всего по позиции</t>
        </is>
      </c>
      <c r="D88" s="266" t="n"/>
      <c r="E88" s="267" t="n"/>
      <c r="F88" s="96" t="n"/>
      <c r="G88" s="103" t="n"/>
      <c r="H88" s="103" t="n"/>
      <c r="I88" s="110" t="n"/>
      <c r="J88" s="110" t="n"/>
      <c r="K88" s="110" t="n"/>
      <c r="L88" s="111" t="n">
        <v>1256.96</v>
      </c>
      <c r="M88" s="110" t="n"/>
      <c r="N88" s="90" t="n"/>
    </row>
    <row r="89" ht="55.35" customHeight="1">
      <c r="A89" s="84" t="inlineStr">
        <is>
          <t>6</t>
        </is>
      </c>
      <c r="B89" s="87" t="inlineStr">
        <is>
          <t>ФЕР01-02-101-13</t>
        </is>
      </c>
      <c r="C89" s="88" t="inlineStr">
        <is>
          <t>Разделка древесины твердых пород и лиственницы, полученной от валки леса, диаметр стволов: до 32 см</t>
        </is>
      </c>
      <c r="D89" s="266" t="n"/>
      <c r="E89" s="267" t="n"/>
      <c r="F89" s="89" t="inlineStr">
        <is>
          <t>100 деревьев</t>
        </is>
      </c>
      <c r="G89" s="90" t="n">
        <v>0.48</v>
      </c>
      <c r="H89" s="91" t="n">
        <v>1</v>
      </c>
      <c r="I89" s="112" t="n">
        <v>0.48</v>
      </c>
      <c r="J89" s="90" t="n"/>
      <c r="K89" s="90" t="n"/>
      <c r="L89" s="90" t="n"/>
      <c r="M89" s="90" t="n"/>
      <c r="N89" s="90" t="n"/>
    </row>
    <row r="90" ht="24.6" customHeight="1">
      <c r="A90" s="92" t="n"/>
      <c r="B90" s="93" t="inlineStr">
        <is>
          <t>Прил.1.12 п.3.213</t>
        </is>
      </c>
      <c r="C90" s="94" t="inlineStr">
        <is>
          <t>Разделка древесины без заготовки дров ОЗП=0,8; ЭМ=0,7; ЗПМ=0,7; ТЗ=0,8; ТЗМ=0,7</t>
        </is>
      </c>
      <c r="D90" s="266" t="n"/>
      <c r="E90" s="266" t="n"/>
      <c r="F90" s="266" t="n"/>
      <c r="G90" s="266" t="n"/>
      <c r="H90" s="266" t="n"/>
      <c r="I90" s="266" t="n"/>
      <c r="J90" s="266" t="n"/>
      <c r="K90" s="266" t="n"/>
      <c r="L90" s="266" t="n"/>
      <c r="M90" s="266" t="n"/>
      <c r="N90" s="267" t="n"/>
    </row>
    <row r="91" ht="19.35" customHeight="1">
      <c r="A91" s="92" t="n"/>
      <c r="B91" s="93" t="inlineStr">
        <is>
          <t>1</t>
        </is>
      </c>
      <c r="C91" s="94" t="inlineStr">
        <is>
          <t>ОТ</t>
        </is>
      </c>
      <c r="D91" s="266" t="n"/>
      <c r="E91" s="267" t="n"/>
      <c r="F91" s="95" t="n"/>
      <c r="G91" s="95" t="n"/>
      <c r="H91" s="95" t="n"/>
      <c r="I91" s="96" t="n"/>
      <c r="J91" s="97" t="n">
        <v>494.42</v>
      </c>
      <c r="K91" s="144" t="n">
        <v>0.96</v>
      </c>
      <c r="L91" s="97" t="n">
        <v>227.83</v>
      </c>
      <c r="M91" s="271" t="n">
        <v>57.2</v>
      </c>
      <c r="N91" s="99" t="n">
        <v>13031.88</v>
      </c>
    </row>
    <row r="92" ht="19.35" customHeight="1">
      <c r="A92" s="92" t="n"/>
      <c r="B92" s="100" t="n"/>
      <c r="C92" s="94" t="inlineStr">
        <is>
          <t>ЗТ</t>
        </is>
      </c>
      <c r="D92" s="266" t="n"/>
      <c r="E92" s="267" t="n"/>
      <c r="F92" s="101" t="inlineStr">
        <is>
          <t>чел.-ч</t>
        </is>
      </c>
      <c r="G92" s="117" t="n">
        <v>59</v>
      </c>
      <c r="H92" s="144" t="n">
        <v>0.96</v>
      </c>
      <c r="I92" s="272" t="n">
        <v>27.1872</v>
      </c>
      <c r="J92" s="96" t="n"/>
      <c r="K92" s="96" t="n"/>
      <c r="L92" s="96" t="n"/>
      <c r="M92" s="96" t="n"/>
      <c r="N92" s="96" t="n"/>
    </row>
    <row r="93" ht="19.35" customHeight="1">
      <c r="A93" s="92" t="n"/>
      <c r="B93" s="100" t="n"/>
      <c r="C93" s="94" t="inlineStr">
        <is>
          <t>Итого по расценке</t>
        </is>
      </c>
      <c r="D93" s="266" t="n"/>
      <c r="E93" s="267" t="n"/>
      <c r="F93" s="95" t="n"/>
      <c r="G93" s="103" t="n"/>
      <c r="H93" s="103" t="n"/>
      <c r="I93" s="96" t="n"/>
      <c r="J93" s="97" t="n">
        <v>494.42</v>
      </c>
      <c r="K93" s="96" t="n"/>
      <c r="L93" s="97" t="n">
        <v>227.83</v>
      </c>
      <c r="M93" s="96" t="n"/>
      <c r="N93" s="104" t="n"/>
    </row>
    <row r="94" ht="19.35" customHeight="1">
      <c r="A94" s="92" t="n"/>
      <c r="B94" s="105" t="n"/>
      <c r="C94" s="94" t="inlineStr">
        <is>
          <t>ФОТ</t>
        </is>
      </c>
      <c r="D94" s="266" t="n"/>
      <c r="E94" s="267" t="n"/>
      <c r="F94" s="95" t="n"/>
      <c r="G94" s="103" t="n"/>
      <c r="H94" s="103" t="n"/>
      <c r="I94" s="96" t="n"/>
      <c r="J94" s="96" t="n"/>
      <c r="K94" s="96" t="n"/>
      <c r="L94" s="97" t="n">
        <v>227.83</v>
      </c>
      <c r="M94" s="96" t="n"/>
      <c r="N94" s="99" t="n">
        <v>13031.88</v>
      </c>
    </row>
    <row r="95" ht="42" customHeight="1">
      <c r="A95" s="92" t="n"/>
      <c r="B95" s="106" t="inlineStr">
        <is>
          <t>Пр/812-001.4-1</t>
        </is>
      </c>
      <c r="C95" s="94" t="inlineStr">
        <is>
          <t>НР Земляные работы по другим видам работ (подготовительным, сопутствующим, укрепительным)</t>
        </is>
      </c>
      <c r="D95" s="266" t="n"/>
      <c r="E95" s="267" t="n"/>
      <c r="F95" s="101" t="inlineStr">
        <is>
          <t>%</t>
        </is>
      </c>
      <c r="G95" s="107" t="n">
        <v>89</v>
      </c>
      <c r="H95" s="108" t="n"/>
      <c r="I95" s="107" t="n">
        <v>89</v>
      </c>
      <c r="J95" s="96" t="n"/>
      <c r="K95" s="96" t="n"/>
      <c r="L95" s="97" t="n">
        <v>202.77</v>
      </c>
      <c r="M95" s="96" t="n"/>
      <c r="N95" s="109" t="n">
        <v>11598.37</v>
      </c>
    </row>
    <row r="96" ht="42" customHeight="1">
      <c r="A96" s="92" t="n"/>
      <c r="B96" s="106" t="inlineStr">
        <is>
          <t>Пр/774-001.4</t>
        </is>
      </c>
      <c r="C96" s="94" t="inlineStr">
        <is>
          <t>СП Земляные работы по другим видам работ (подготовительным, сопутствующим, укрепительным)</t>
        </is>
      </c>
      <c r="D96" s="266" t="n"/>
      <c r="E96" s="267" t="n"/>
      <c r="F96" s="101" t="inlineStr">
        <is>
          <t>%</t>
        </is>
      </c>
      <c r="G96" s="107" t="n">
        <v>41</v>
      </c>
      <c r="H96" s="108" t="n"/>
      <c r="I96" s="107" t="n">
        <v>41</v>
      </c>
      <c r="J96" s="96" t="n"/>
      <c r="K96" s="96" t="n"/>
      <c r="L96" s="97" t="n">
        <v>93.41</v>
      </c>
      <c r="M96" s="96" t="n"/>
      <c r="N96" s="99" t="n">
        <v>5343.07</v>
      </c>
    </row>
    <row r="97" ht="19.35" customHeight="1">
      <c r="A97" s="92" t="n"/>
      <c r="B97" s="105" t="n"/>
      <c r="C97" s="84" t="inlineStr">
        <is>
          <t>Всего по позиции</t>
        </is>
      </c>
      <c r="D97" s="266" t="n"/>
      <c r="E97" s="267" t="n"/>
      <c r="F97" s="96" t="n"/>
      <c r="G97" s="103" t="n"/>
      <c r="H97" s="103" t="n"/>
      <c r="I97" s="110" t="n"/>
      <c r="J97" s="110" t="n"/>
      <c r="K97" s="110" t="n"/>
      <c r="L97" s="112" t="n">
        <v>524.01</v>
      </c>
      <c r="M97" s="110" t="n"/>
      <c r="N97" s="90" t="n"/>
    </row>
    <row r="98" ht="19.35" customHeight="1">
      <c r="A98" s="118" t="n"/>
      <c r="B98" s="118" t="n"/>
      <c r="C98" s="36" t="inlineStr">
        <is>
          <t>Итого по разделу 1. Вырубка просеки</t>
        </is>
      </c>
      <c r="L98" s="119" t="n">
        <v>32940.36</v>
      </c>
      <c r="M98" s="118" t="n"/>
      <c r="N98" s="120" t="n"/>
    </row>
    <row r="99" ht="19.35" customHeight="1">
      <c r="A99" s="121" t="n"/>
      <c r="B99" s="122" t="n"/>
      <c r="C99" s="123" t="inlineStr">
        <is>
          <t>Итого прямые затраты по разделу</t>
        </is>
      </c>
      <c r="L99" s="124" t="n">
        <v>14321.89</v>
      </c>
      <c r="M99" s="125" t="n"/>
      <c r="N99" s="124" t="n">
        <v>819212.11</v>
      </c>
    </row>
    <row r="100" ht="19.35" customHeight="1">
      <c r="A100" s="121" t="n"/>
      <c r="B100" s="122" t="n"/>
      <c r="C100" s="123" t="inlineStr">
        <is>
          <t>в том числе</t>
        </is>
      </c>
      <c r="L100" s="124" t="n"/>
      <c r="M100" s="125" t="n"/>
      <c r="N100" s="124" t="n"/>
    </row>
    <row r="101" ht="19.35" customHeight="1">
      <c r="A101" s="121" t="n"/>
      <c r="B101" s="122" t="n"/>
      <c r="C101" s="123" t="inlineStr">
        <is>
          <t>- оплата труда (ОТ)</t>
        </is>
      </c>
      <c r="L101" s="124" t="n">
        <v>14321.89</v>
      </c>
      <c r="M101" s="125" t="n"/>
      <c r="N101" s="124" t="n">
        <v>819212.11</v>
      </c>
    </row>
    <row r="102" ht="19.35" customHeight="1">
      <c r="A102" s="121" t="n"/>
      <c r="B102" s="122" t="n"/>
      <c r="C102" s="123" t="inlineStr">
        <is>
          <t>- эксплуатация машин и механизмов</t>
        </is>
      </c>
      <c r="L102" s="124" t="n">
        <v>0</v>
      </c>
      <c r="M102" s="125" t="n"/>
      <c r="N102" s="124" t="n">
        <v>0</v>
      </c>
    </row>
    <row r="103" ht="19.35" customHeight="1">
      <c r="A103" s="121" t="n"/>
      <c r="B103" s="126" t="n"/>
      <c r="C103" s="127" t="inlineStr">
        <is>
          <t>в том числе</t>
        </is>
      </c>
      <c r="L103" s="124" t="n"/>
      <c r="M103" s="125" t="n"/>
      <c r="N103" s="124" t="n"/>
    </row>
    <row r="104" ht="19.35" customHeight="1">
      <c r="A104" s="121" t="n"/>
      <c r="B104" s="126" t="n"/>
      <c r="C104" s="127" t="inlineStr">
        <is>
          <t>эксплуатация машин и механизмов без учета доплат к оплате труда машинистов</t>
        </is>
      </c>
      <c r="L104" s="124" t="n">
        <v>0</v>
      </c>
      <c r="M104" s="125" t="n"/>
      <c r="N104" s="124" t="n">
        <v>0</v>
      </c>
    </row>
    <row r="105" ht="19.35" customHeight="1">
      <c r="A105" s="121" t="n"/>
      <c r="B105" s="126" t="n"/>
      <c r="C105" s="127" t="inlineStr">
        <is>
          <t>в том числе</t>
        </is>
      </c>
      <c r="L105" s="124" t="n"/>
      <c r="M105" s="125" t="n"/>
      <c r="N105" s="124" t="n"/>
    </row>
    <row r="106" ht="19.35" customHeight="1">
      <c r="A106" s="121" t="n"/>
      <c r="B106" s="126" t="n"/>
      <c r="C106" s="127" t="inlineStr">
        <is>
          <t>оплата труда машинистов (ОТм)</t>
        </is>
      </c>
      <c r="L106" s="124" t="n">
        <v>0</v>
      </c>
      <c r="M106" s="125" t="n"/>
      <c r="N106" s="124" t="n">
        <v>0</v>
      </c>
    </row>
    <row r="107" ht="19.35" customHeight="1">
      <c r="A107" s="121" t="n"/>
      <c r="B107" s="122" t="n"/>
      <c r="C107" s="123" t="inlineStr">
        <is>
          <t>Итого ФОТ (справочно)</t>
        </is>
      </c>
      <c r="L107" s="124" t="n">
        <v>14321.89</v>
      </c>
      <c r="M107" s="125" t="n"/>
      <c r="N107" s="124" t="n">
        <v>819212.11</v>
      </c>
    </row>
    <row r="108" ht="19.35" customHeight="1">
      <c r="A108" s="121" t="n"/>
      <c r="B108" s="122" t="n"/>
      <c r="C108" s="123" t="inlineStr">
        <is>
          <t>Итого накладные расходы</t>
        </is>
      </c>
      <c r="L108" s="124" t="n">
        <v>12746.49</v>
      </c>
      <c r="M108" s="125" t="n"/>
      <c r="N108" s="124" t="n">
        <v>729098.77</v>
      </c>
    </row>
    <row r="109" ht="19.35" customHeight="1">
      <c r="A109" s="121" t="n"/>
      <c r="B109" s="122" t="n"/>
      <c r="C109" s="123" t="inlineStr">
        <is>
          <t>Итого сметная прибыль</t>
        </is>
      </c>
      <c r="L109" s="124" t="n">
        <v>5871.98</v>
      </c>
      <c r="M109" s="125" t="n"/>
      <c r="N109" s="124" t="n">
        <v>335876.97</v>
      </c>
    </row>
    <row r="110" ht="19.35" customHeight="1">
      <c r="A110" s="121" t="n"/>
      <c r="B110" s="128" t="n"/>
      <c r="C110" s="129" t="inlineStr">
        <is>
          <t>Итого по разделу</t>
        </is>
      </c>
      <c r="L110" s="119" t="n">
        <v>32940.36</v>
      </c>
      <c r="M110" s="130" t="n"/>
      <c r="N110" s="119" t="n">
        <v>1884187.85</v>
      </c>
    </row>
    <row r="111" ht="19.35" customHeight="1">
      <c r="A111" s="121" t="n"/>
      <c r="B111" s="126" t="n"/>
      <c r="C111" s="127" t="inlineStr">
        <is>
          <t>Справочно</t>
        </is>
      </c>
      <c r="L111" s="124" t="n"/>
      <c r="M111" s="125" t="n"/>
      <c r="N111" s="124" t="n"/>
    </row>
    <row r="112" ht="19.35" customHeight="1">
      <c r="A112" s="121" t="n"/>
      <c r="B112" s="122" t="n"/>
      <c r="C112" s="127" t="inlineStr">
        <is>
          <t>затраты труда рабочих</t>
        </is>
      </c>
      <c r="I112" s="131" t="n">
        <v>1709.05824</v>
      </c>
      <c r="J112" s="132" t="n"/>
      <c r="K112" s="132" t="n"/>
      <c r="L112" s="125" t="n"/>
      <c r="M112" s="125" t="n"/>
      <c r="N112" s="125" t="n"/>
    </row>
    <row r="113" ht="19.35" customHeight="1">
      <c r="A113" s="121" t="n"/>
      <c r="B113" s="122" t="n"/>
      <c r="C113" s="127" t="inlineStr">
        <is>
          <t>затраты труда машинистов</t>
        </is>
      </c>
      <c r="I113" s="131" t="n">
        <v>0</v>
      </c>
      <c r="J113" s="132" t="n"/>
      <c r="K113" s="132" t="n"/>
      <c r="L113" s="125" t="n"/>
      <c r="M113" s="125" t="n"/>
      <c r="N113" s="125" t="n"/>
    </row>
    <row r="114" ht="19.35" customHeight="1">
      <c r="A114" s="133" t="n"/>
      <c r="B114" s="134" t="n"/>
      <c r="C114" s="135" t="inlineStr">
        <is>
          <t>ВСЕГО по смете</t>
        </is>
      </c>
      <c r="D114" s="136" t="n"/>
      <c r="E114" s="136" t="n"/>
      <c r="F114" s="137" t="n"/>
      <c r="G114" s="137" t="n"/>
      <c r="H114" s="137" t="n"/>
      <c r="I114" s="137" t="n"/>
      <c r="J114" s="137" t="n"/>
      <c r="K114" s="137" t="n"/>
      <c r="L114" s="138" t="n"/>
      <c r="M114" s="137" t="n"/>
      <c r="N114" s="139" t="n"/>
    </row>
    <row r="115" ht="19.35" customHeight="1">
      <c r="A115" s="121" t="n"/>
      <c r="B115" s="128" t="n"/>
      <c r="C115" s="129" t="inlineStr">
        <is>
          <t>Итого по всем разделам</t>
        </is>
      </c>
      <c r="L115" s="119" t="n">
        <v>32940.36</v>
      </c>
      <c r="M115" s="120" t="n"/>
      <c r="N115" s="119" t="n"/>
    </row>
    <row r="116" ht="19.35" customHeight="1">
      <c r="A116" s="121" t="n"/>
      <c r="B116" s="122" t="n"/>
      <c r="C116" s="123" t="inlineStr">
        <is>
          <t>ВСЕГО строительные работы</t>
        </is>
      </c>
      <c r="L116" s="124" t="n">
        <v>32940.36</v>
      </c>
      <c r="M116" s="125" t="n"/>
      <c r="N116" s="124" t="n">
        <v>1884187.85</v>
      </c>
    </row>
    <row r="117" ht="19.35" customHeight="1">
      <c r="A117" s="121" t="n"/>
      <c r="B117" s="126" t="n"/>
      <c r="C117" s="127" t="inlineStr">
        <is>
          <t>в том числе</t>
        </is>
      </c>
      <c r="L117" s="124" t="n"/>
      <c r="M117" s="125" t="n"/>
      <c r="N117" s="124" t="n"/>
    </row>
    <row r="118" ht="19.35" customHeight="1">
      <c r="A118" s="121" t="n"/>
      <c r="B118" s="126" t="n"/>
      <c r="C118" s="127" t="inlineStr">
        <is>
          <t>всего прямые затраты</t>
        </is>
      </c>
      <c r="L118" s="124" t="n">
        <v>14321.89</v>
      </c>
      <c r="M118" s="125" t="n"/>
      <c r="N118" s="124" t="n">
        <v>819212.11</v>
      </c>
    </row>
    <row r="119" ht="19.35" customHeight="1">
      <c r="A119" s="121" t="n"/>
      <c r="B119" s="126" t="n"/>
      <c r="C119" s="127" t="inlineStr">
        <is>
          <t>в том числе</t>
        </is>
      </c>
      <c r="L119" s="124" t="n"/>
      <c r="M119" s="125" t="n"/>
      <c r="N119" s="124" t="n"/>
    </row>
    <row r="120" ht="19.35" customHeight="1">
      <c r="A120" s="121" t="n"/>
      <c r="B120" s="126" t="n"/>
      <c r="C120" s="127" t="inlineStr">
        <is>
          <t>- оплата труда (ОТ)</t>
        </is>
      </c>
      <c r="L120" s="124" t="n">
        <v>14321.89</v>
      </c>
      <c r="M120" s="125" t="n"/>
      <c r="N120" s="124" t="n">
        <v>819212.11</v>
      </c>
    </row>
    <row r="121" ht="19.35" customHeight="1">
      <c r="A121" s="121" t="n"/>
      <c r="B121" s="126" t="n"/>
      <c r="C121" s="127" t="inlineStr">
        <is>
          <t>- эксплуатация машин и механизмов</t>
        </is>
      </c>
      <c r="L121" s="124" t="n">
        <v>0</v>
      </c>
      <c r="M121" s="125" t="n"/>
      <c r="N121" s="124" t="n">
        <v>0</v>
      </c>
    </row>
    <row r="122" ht="19.35" customHeight="1">
      <c r="A122" s="121" t="n"/>
      <c r="B122" s="126" t="n"/>
      <c r="C122" s="127" t="inlineStr">
        <is>
          <t>в т.ч. эксплуатация машин и механизмов без учета доплат к оплате труда машинистов</t>
        </is>
      </c>
      <c r="L122" s="124" t="n">
        <v>0</v>
      </c>
      <c r="M122" s="125" t="n"/>
      <c r="N122" s="124" t="n">
        <v>0</v>
      </c>
    </row>
    <row r="123" ht="19.35" customHeight="1">
      <c r="A123" s="121" t="n"/>
      <c r="B123" s="126" t="n"/>
      <c r="C123" s="127" t="inlineStr">
        <is>
          <t>- в т.ч. оплата труда машинистов (ОТм)</t>
        </is>
      </c>
      <c r="L123" s="124" t="n">
        <v>0</v>
      </c>
      <c r="M123" s="125" t="n"/>
      <c r="N123" s="124" t="n">
        <v>0</v>
      </c>
    </row>
    <row r="124" ht="19.35" customHeight="1">
      <c r="A124" s="121" t="n"/>
      <c r="B124" s="126" t="n"/>
      <c r="C124" s="127" t="inlineStr">
        <is>
          <t>всего ФОТ (справочно)</t>
        </is>
      </c>
      <c r="L124" s="124" t="n">
        <v>14321.89</v>
      </c>
      <c r="M124" s="125" t="n"/>
      <c r="N124" s="124" t="n">
        <v>819212.11</v>
      </c>
    </row>
    <row r="125" ht="19.35" customHeight="1">
      <c r="A125" s="121" t="n"/>
      <c r="B125" s="126" t="n"/>
      <c r="C125" s="127" t="inlineStr">
        <is>
          <t>всего накладные расходы</t>
        </is>
      </c>
      <c r="L125" s="124" t="n">
        <v>12746.49</v>
      </c>
      <c r="M125" s="125" t="n"/>
      <c r="N125" s="124" t="n">
        <v>729098.77</v>
      </c>
    </row>
    <row r="126" ht="19.35" customHeight="1">
      <c r="A126" s="121" t="n"/>
      <c r="B126" s="126" t="n"/>
      <c r="C126" s="127" t="inlineStr">
        <is>
          <t>всего сметная прибыль</t>
        </is>
      </c>
      <c r="L126" s="124" t="n">
        <v>5871.98</v>
      </c>
      <c r="M126" s="125" t="n"/>
      <c r="N126" s="124" t="n">
        <v>335876.97</v>
      </c>
    </row>
    <row r="127" ht="19.35" customHeight="1">
      <c r="A127" s="121" t="n"/>
      <c r="B127" s="128" t="n"/>
      <c r="C127" s="129" t="inlineStr">
        <is>
          <t>ВСЕГО по смете</t>
        </is>
      </c>
      <c r="L127" s="119" t="n">
        <v>32940.36</v>
      </c>
      <c r="M127" s="120" t="n"/>
      <c r="N127" s="119" t="n">
        <v>1884187.85</v>
      </c>
    </row>
    <row r="128" ht="19.35" customHeight="1">
      <c r="A128" s="121" t="n"/>
      <c r="B128" s="126" t="n"/>
      <c r="C128" s="127" t="inlineStr">
        <is>
          <t>Всего прямые затраты</t>
        </is>
      </c>
      <c r="L128" s="124" t="n">
        <v>14321.89</v>
      </c>
      <c r="M128" s="125" t="n"/>
      <c r="N128" s="124" t="n">
        <v>819212.11</v>
      </c>
    </row>
    <row r="129" ht="19.35" customHeight="1">
      <c r="A129" s="121" t="n"/>
      <c r="B129" s="126" t="n"/>
      <c r="C129" s="127" t="inlineStr">
        <is>
          <t>в том числе</t>
        </is>
      </c>
      <c r="L129" s="124" t="n"/>
      <c r="M129" s="125" t="n"/>
      <c r="N129" s="124" t="n"/>
    </row>
    <row r="130" ht="19.35" customHeight="1">
      <c r="A130" s="121" t="n"/>
      <c r="B130" s="126" t="n"/>
      <c r="C130" s="127" t="inlineStr">
        <is>
          <t>- оплата труда рабочих (ОТ)</t>
        </is>
      </c>
      <c r="L130" s="124" t="n">
        <v>14321.89</v>
      </c>
      <c r="M130" s="125" t="n"/>
      <c r="N130" s="124" t="n">
        <v>819212.11</v>
      </c>
    </row>
    <row r="131" ht="19.35" customHeight="1">
      <c r="A131" s="121" t="n"/>
      <c r="B131" s="126" t="n"/>
      <c r="C131" s="127" t="inlineStr">
        <is>
          <t>- эксплуатация машин и механизмов</t>
        </is>
      </c>
      <c r="L131" s="124" t="n">
        <v>0</v>
      </c>
      <c r="M131" s="125" t="n"/>
      <c r="N131" s="124" t="n">
        <v>0</v>
      </c>
    </row>
    <row r="132" ht="19.35" customHeight="1">
      <c r="A132" s="121" t="n"/>
      <c r="B132" s="126" t="n"/>
      <c r="C132" s="127" t="inlineStr">
        <is>
          <t>в т.ч. эксплуатация машин и механизмов без учета доплат к оплате труда машинистов</t>
        </is>
      </c>
      <c r="L132" s="124" t="n">
        <v>0</v>
      </c>
      <c r="M132" s="125" t="n"/>
      <c r="N132" s="124" t="n">
        <v>0</v>
      </c>
    </row>
    <row r="133" ht="19.35" customHeight="1">
      <c r="A133" s="121" t="n"/>
      <c r="B133" s="126" t="n"/>
      <c r="C133" s="127" t="inlineStr">
        <is>
          <t>- в т.ч. оплата труда машинистов (ОТм)</t>
        </is>
      </c>
      <c r="L133" s="124" t="n">
        <v>0</v>
      </c>
      <c r="M133" s="125" t="n"/>
      <c r="N133" s="124" t="n">
        <v>0</v>
      </c>
    </row>
    <row r="134" ht="19.35" customHeight="1">
      <c r="A134" s="121" t="n"/>
      <c r="B134" s="126" t="n"/>
      <c r="C134" s="127" t="inlineStr">
        <is>
          <t>Всего ФОТ (справочно)</t>
        </is>
      </c>
      <c r="L134" s="124" t="n">
        <v>14321.89</v>
      </c>
      <c r="M134" s="125" t="n"/>
      <c r="N134" s="124" t="n">
        <v>819212.11</v>
      </c>
    </row>
    <row r="135" ht="19.35" customHeight="1">
      <c r="A135" s="121" t="n"/>
      <c r="B135" s="126" t="n"/>
      <c r="C135" s="127" t="inlineStr">
        <is>
          <t>Всего накладные расходы</t>
        </is>
      </c>
      <c r="L135" s="124" t="n">
        <v>12746.49</v>
      </c>
      <c r="M135" s="125" t="n"/>
      <c r="N135" s="124" t="n">
        <v>729098.77</v>
      </c>
    </row>
    <row r="136" ht="19.35" customHeight="1">
      <c r="A136" s="121" t="n"/>
      <c r="B136" s="126" t="n"/>
      <c r="C136" s="127" t="inlineStr">
        <is>
          <t>Всего сметная прибыль</t>
        </is>
      </c>
      <c r="L136" s="124" t="n">
        <v>5871.98</v>
      </c>
      <c r="M136" s="125" t="n"/>
      <c r="N136" s="124" t="n">
        <v>335876.97</v>
      </c>
    </row>
    <row r="137" ht="19.35" customHeight="1">
      <c r="A137" s="121" t="n"/>
      <c r="B137" s="126" t="n"/>
      <c r="C137" s="127" t="inlineStr">
        <is>
          <t>Справочно</t>
        </is>
      </c>
      <c r="L137" s="124" t="n"/>
      <c r="M137" s="125" t="n"/>
      <c r="N137" s="124" t="n"/>
    </row>
    <row r="138" ht="19.35" customHeight="1">
      <c r="A138" s="121" t="n"/>
      <c r="B138" s="122" t="n"/>
      <c r="C138" s="127" t="inlineStr">
        <is>
          <t>затраты труда рабочих</t>
        </is>
      </c>
      <c r="I138" s="131" t="n">
        <v>1709.05824</v>
      </c>
      <c r="J138" s="132" t="n"/>
      <c r="K138" s="132" t="n"/>
      <c r="L138" s="125" t="n"/>
      <c r="M138" s="125" t="n"/>
      <c r="N138" s="125" t="n"/>
    </row>
    <row r="139" ht="19.35" customHeight="1">
      <c r="A139" s="121" t="n"/>
      <c r="B139" s="122" t="n"/>
      <c r="C139" s="127" t="inlineStr">
        <is>
          <t>затраты труда машинистов</t>
        </is>
      </c>
      <c r="I139" s="131" t="n">
        <v>0</v>
      </c>
      <c r="J139" s="132" t="n"/>
      <c r="K139" s="132" t="n"/>
      <c r="L139" s="125" t="n"/>
      <c r="M139" s="125" t="n"/>
      <c r="N139" s="125" t="n"/>
    </row>
    <row r="140" ht="19.35" customHeight="1">
      <c r="A140" s="121" t="n"/>
      <c r="B140" s="140" t="n"/>
      <c r="C140" s="140" t="n"/>
      <c r="D140" s="36" t="n"/>
      <c r="E140" s="36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1" t="inlineStr">
        <is>
          <t>Составил: ______________________________________/  Григорова И. А. /</t>
        </is>
      </c>
    </row>
    <row r="142" ht="19.35" customHeight="1">
      <c r="A142" s="141" t="n"/>
      <c r="B142" s="141" t="n"/>
      <c r="C142" s="142" t="inlineStr">
        <is>
          <t>должность, подпись (инициалы, фамилия)</t>
        </is>
      </c>
      <c r="G142" s="143" t="n"/>
      <c r="H142" s="143" t="n"/>
      <c r="I142" s="143" t="n"/>
      <c r="J142" s="141" t="n"/>
      <c r="K142" s="141" t="n"/>
      <c r="L142" s="141" t="n"/>
      <c r="M142" s="141" t="n"/>
      <c r="N142" s="141" t="n"/>
    </row>
    <row r="143" ht="19.35" customHeight="1">
      <c r="A143" s="141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2" t="inlineStr">
        <is>
          <t>должность, подпись (инициалы, фамилия)</t>
        </is>
      </c>
      <c r="G144" s="143" t="n"/>
      <c r="H144" s="143" t="n"/>
      <c r="I144" s="143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5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11.5742187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1.72" customWidth="1" min="7" max="7"/>
    <col width="11.57" customWidth="1" min="8" max="8"/>
    <col width="22.71" customWidth="1" min="9" max="9"/>
    <col width="11.57" customWidth="1" min="10" max="16384"/>
  </cols>
  <sheetData>
    <row r="1" ht="12" customHeight="1">
      <c r="B1" s="149" t="inlineStr">
        <is>
          <t>Сметный расчет № СР-1-35</t>
        </is>
      </c>
    </row>
    <row r="2" ht="12" customHeight="1">
      <c r="B2" s="44" t="n"/>
    </row>
    <row r="3" ht="12" customHeight="1">
      <c r="B3" s="44" t="n"/>
      <c r="C3" s="44" t="n"/>
      <c r="D3" s="44" t="n"/>
      <c r="E3" s="44" t="n"/>
      <c r="F3" s="44" t="n"/>
    </row>
    <row r="4" ht="22.5" customHeight="1">
      <c r="A4" s="150" t="inlineStr">
        <is>
          <t>по объекту:</t>
        </is>
      </c>
      <c r="D4" s="35" t="inlineStr">
        <is>
          <t>Расширение просеки ВЛ 220 кВ Архара-Облучье с отпайкой на ПС Тарманчукан/т</t>
        </is>
      </c>
    </row>
    <row r="5" ht="12" customHeight="1">
      <c r="C5" s="151" t="n"/>
      <c r="D5" s="151" t="n"/>
      <c r="E5" s="151" t="n"/>
    </row>
    <row r="6" ht="12.75" customHeight="1">
      <c r="A6" s="150" t="inlineStr">
        <is>
          <t>Наименование объекта изысканий:</t>
        </is>
      </c>
      <c r="D6" s="36" t="inlineStr">
        <is>
          <t>Вынос в натуру границ вырубки</t>
        </is>
      </c>
    </row>
    <row r="7" ht="12" customHeight="1">
      <c r="A7" s="152" t="n"/>
      <c r="B7" s="152" t="n"/>
      <c r="C7" s="153" t="n"/>
      <c r="D7" s="154" t="n"/>
      <c r="E7" s="154" t="n"/>
      <c r="F7" s="154" t="n"/>
      <c r="G7" s="154" t="n"/>
    </row>
    <row r="8">
      <c r="A8" s="150" t="inlineStr">
        <is>
          <t>Заказчик:</t>
        </is>
      </c>
      <c r="D8" s="35" t="inlineStr">
        <is>
          <t xml:space="preserve"> ПАО «Россети»-«МЭС Востока»</t>
        </is>
      </c>
    </row>
    <row r="9" ht="12" customHeight="1"/>
    <row r="10" ht="13.5" customHeight="1">
      <c r="A10" s="150" t="inlineStr">
        <is>
          <t xml:space="preserve">Подрядчик: </t>
        </is>
      </c>
      <c r="D10" s="35" t="inlineStr">
        <is>
          <t>ООО «Петровский Парк»</t>
        </is>
      </c>
    </row>
    <row r="11" ht="12" customHeight="1">
      <c r="A11" s="153" t="n"/>
      <c r="B11" s="153" t="n"/>
    </row>
    <row r="12" ht="25.5" customHeight="1">
      <c r="A12" s="150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55" t="inlineStr">
        <is>
          <t>Основание: Ф.579959-19.35-РД</t>
        </is>
      </c>
      <c r="B13" s="276" t="n"/>
      <c r="C13" s="276" t="n"/>
      <c r="D13" s="276" t="n"/>
      <c r="E13" s="276" t="n"/>
      <c r="F13" s="276" t="n"/>
      <c r="G13" s="276" t="n"/>
    </row>
    <row r="14" ht="32.25" customHeight="1">
      <c r="A14" s="157" t="inlineStr">
        <is>
          <t>№ пп</t>
        </is>
      </c>
      <c r="B14" s="157" t="inlineStr">
        <is>
          <t>Наименование работ и затрат</t>
        </is>
      </c>
      <c r="C14" s="157" t="inlineStr">
        <is>
          <t>Ед.
Изм</t>
        </is>
      </c>
      <c r="D14" s="157" t="inlineStr">
        <is>
          <t>Кол-
во.</t>
        </is>
      </c>
      <c r="E14" s="157" t="inlineStr">
        <is>
          <t>Обоснование стоимости</t>
        </is>
      </c>
      <c r="F14" s="157" t="inlineStr">
        <is>
          <t>Расчет стоимости</t>
        </is>
      </c>
      <c r="G14" s="157" t="inlineStr">
        <is>
          <t>Стоимость, руб.</t>
        </is>
      </c>
    </row>
    <row r="15" ht="12" customHeight="1">
      <c r="A15" s="158" t="n">
        <v>1</v>
      </c>
      <c r="B15" s="159" t="n">
        <v>2</v>
      </c>
      <c r="C15" s="159" t="n">
        <v>3</v>
      </c>
      <c r="D15" s="159" t="n">
        <v>4</v>
      </c>
      <c r="E15" s="159" t="n">
        <v>5</v>
      </c>
      <c r="F15" s="159" t="n">
        <v>6</v>
      </c>
      <c r="G15" s="159" t="n">
        <v>7</v>
      </c>
    </row>
    <row r="16" ht="12.75" customHeight="1">
      <c r="A16" s="160" t="inlineStr">
        <is>
          <t>1</t>
        </is>
      </c>
      <c r="B16" s="161" t="inlineStr">
        <is>
          <t>Раздел</t>
        </is>
      </c>
      <c r="C16" s="161" t="n"/>
      <c r="D16" s="161" t="n"/>
      <c r="E16" s="161" t="inlineStr">
        <is>
          <t>Полевые работы</t>
        </is>
      </c>
      <c r="F16" s="161" t="n"/>
      <c r="G16" s="162" t="n"/>
    </row>
    <row r="17" ht="188.25" customHeight="1">
      <c r="A17" s="163" t="inlineStr">
        <is>
          <t>1.1</t>
        </is>
      </c>
      <c r="B17" s="164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11)</t>
        </is>
      </c>
      <c r="C17" s="165" t="inlineStr">
        <is>
          <t>знак (кол-во опор ВЛ, подлежащих вырубке)</t>
        </is>
      </c>
      <c r="D17" s="165" t="n">
        <v>266</v>
      </c>
      <c r="E17" s="165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65" t="inlineStr">
        <is>
          <t>921 руб. × 266 знаков × 1</t>
        </is>
      </c>
      <c r="G17" s="166" t="n">
        <f>ROUND(921*D17*1,2)</f>
        <v>244986</v>
      </c>
      <c r="I17" s="167" t="n"/>
    </row>
    <row r="18" ht="15.75" customHeight="1">
      <c r="A18" s="168" t="n"/>
      <c r="B18" s="169" t="inlineStr">
        <is>
          <t>Коэффициенты</t>
        </is>
      </c>
      <c r="C18" s="169" t="n"/>
      <c r="D18" s="169" t="n"/>
      <c r="E18" s="169" t="n"/>
      <c r="F18" s="169" t="n"/>
      <c r="G18" s="170" t="n"/>
    </row>
    <row r="19" ht="12.75" customHeight="1">
      <c r="A19" s="171" t="n"/>
      <c r="B19" s="172" t="inlineStr">
        <is>
          <t>Стадия: Изыскания</t>
        </is>
      </c>
      <c r="C19" s="173" t="n"/>
      <c r="D19" s="173" t="n"/>
      <c r="E19" s="173" t="n"/>
      <c r="F19" s="173" t="n"/>
      <c r="G19" s="174" t="n"/>
    </row>
    <row r="20" ht="15.75" customHeight="1">
      <c r="A20" s="171" t="n"/>
      <c r="B20" s="175" t="inlineStr">
        <is>
          <t>Разделы документации</t>
        </is>
      </c>
      <c r="C20" s="175" t="n"/>
      <c r="D20" s="175" t="n"/>
      <c r="E20" s="175" t="n"/>
      <c r="F20" s="175" t="n"/>
      <c r="G20" s="176" t="n"/>
    </row>
    <row r="21" ht="12.75" customHeight="1">
      <c r="A21" s="177" t="n"/>
      <c r="B21" s="178" t="inlineStr">
        <is>
          <t>1. Полный комплекс работ</t>
        </is>
      </c>
      <c r="C21" s="178" t="n"/>
      <c r="D21" s="178" t="n"/>
      <c r="E21" s="179" t="n">
        <v>1</v>
      </c>
      <c r="F21" s="178" t="n"/>
      <c r="G21" s="180" t="n"/>
    </row>
    <row r="22" ht="12.75" customHeight="1">
      <c r="A22" s="177" t="inlineStr">
        <is>
          <t>1.2</t>
        </is>
      </c>
      <c r="B22" s="181" t="inlineStr">
        <is>
          <t>Итого Полевые работы:</t>
        </is>
      </c>
      <c r="C22" s="181" t="n"/>
      <c r="D22" s="181" t="n"/>
      <c r="E22" s="181" t="n"/>
      <c r="F22" s="181" t="n"/>
      <c r="G22" s="182" t="n">
        <f>ROUND(($G$17),2)</f>
        <v>244986</v>
      </c>
    </row>
    <row r="23" ht="25.5" customHeight="1">
      <c r="A23" s="160" t="inlineStr">
        <is>
          <t>1.3</t>
        </is>
      </c>
      <c r="B23" s="161" t="inlineStr">
        <is>
          <t>Всего Полевые работы:</t>
        </is>
      </c>
      <c r="C23" s="161" t="n"/>
      <c r="D23" s="161" t="n"/>
      <c r="E23" s="161" t="n"/>
      <c r="F23" s="161" t="inlineStr">
        <is>
          <t>Сумма от п.1.2</t>
        </is>
      </c>
      <c r="G23" s="183" t="n">
        <f>ROUND((SUM($G$22:$G$22)),2)</f>
        <v>244986</v>
      </c>
      <c r="I23" s="167" t="n"/>
    </row>
    <row r="24" ht="12.75" customHeight="1">
      <c r="A24" s="160" t="inlineStr">
        <is>
          <t>2</t>
        </is>
      </c>
      <c r="B24" s="161" t="inlineStr">
        <is>
          <t>Раздел</t>
        </is>
      </c>
      <c r="C24" s="161" t="n"/>
      <c r="D24" s="161" t="n"/>
      <c r="E24" s="161" t="inlineStr">
        <is>
          <t>Прочие расходы</t>
        </is>
      </c>
      <c r="F24" s="161" t="n"/>
      <c r="G24" s="162" t="n"/>
      <c r="I24" s="167" t="n"/>
    </row>
    <row r="25" ht="123.75" customHeight="1">
      <c r="A25" s="160" t="inlineStr">
        <is>
          <t>2.1</t>
        </is>
      </c>
      <c r="B25" s="184" t="inlineStr">
        <is>
          <t>Внутренний транспорт. Исходное расстояние от базы до участка свыше 50 до 100 км; полевые работы свыше 150 до 300 тыс. руб. Коэффициент к трассе 1.</t>
        </is>
      </c>
      <c r="C25" s="184" t="n"/>
      <c r="D25" s="184" t="n"/>
      <c r="E25" s="184" t="inlineStr">
        <is>
          <t>О.у. п.9 табл 4 п.8</t>
        </is>
      </c>
      <c r="F25" s="184" t="inlineStr">
        <is>
          <t>23.7500% от п.1.3</t>
        </is>
      </c>
      <c r="G25" s="185" t="n">
        <f>ROUND(G23*0.2375,2)</f>
        <v>58184.18</v>
      </c>
      <c r="I25" s="167" t="n"/>
    </row>
    <row r="26" ht="38.25" customHeight="1">
      <c r="A26" s="160" t="inlineStr">
        <is>
          <t>2.2</t>
        </is>
      </c>
      <c r="B26" s="184" t="inlineStr">
        <is>
          <t xml:space="preserve">Расходы по организации и ликвидации работ </t>
        </is>
      </c>
      <c r="C26" s="184" t="n"/>
      <c r="D26" s="184" t="n"/>
      <c r="E26" s="184" t="inlineStr">
        <is>
          <t xml:space="preserve">О.у. п.13 6%
</t>
        </is>
      </c>
      <c r="F26" s="184" t="inlineStr">
        <is>
          <t>6% × 1.00 от п.1.3 и 2.1</t>
        </is>
      </c>
      <c r="G26" s="185" t="n">
        <f>ROUND((G23+G25)*0.06*1,2)</f>
        <v>18190.21</v>
      </c>
      <c r="I26" s="167" t="n"/>
    </row>
    <row r="27" ht="25.5" customHeight="1">
      <c r="A27" s="160" t="inlineStr">
        <is>
          <t>2.3</t>
        </is>
      </c>
      <c r="B27" s="161" t="inlineStr">
        <is>
          <t>Всего Прочие расходы:</t>
        </is>
      </c>
      <c r="C27" s="161" t="n"/>
      <c r="D27" s="161" t="n"/>
      <c r="E27" s="161" t="n"/>
      <c r="F27" s="161" t="inlineStr">
        <is>
          <t>Сумма от п.2.1-2.2</t>
        </is>
      </c>
      <c r="G27" s="183" t="n">
        <f>ROUND((SUM($G$25:$G$26)),2)</f>
        <v>76374.39</v>
      </c>
      <c r="I27" s="167" t="n"/>
    </row>
    <row r="28" ht="12.75" customHeight="1">
      <c r="A28" s="160" t="inlineStr">
        <is>
          <t>3</t>
        </is>
      </c>
      <c r="B28" s="161" t="inlineStr">
        <is>
          <t>Итого по смете:</t>
        </is>
      </c>
      <c r="C28" s="161" t="n"/>
      <c r="D28" s="161" t="n"/>
      <c r="E28" s="161" t="n"/>
      <c r="F28" s="161" t="n"/>
      <c r="G28" s="183" t="n">
        <f>ROUND(($G$23 + $G$27),2)</f>
        <v>321360.39</v>
      </c>
      <c r="I28" s="167" t="n"/>
    </row>
    <row r="29" ht="80.25" customHeight="1">
      <c r="A29" s="160" t="inlineStr">
        <is>
          <t>4</t>
        </is>
      </c>
      <c r="B29" s="184" t="inlineStr">
        <is>
          <t>Районная надбавка от полевых работ. Районный коэффициент к зар. плате 1.2 (Архаринский район) и Надбавка при базировании работников в Амурской обл.</t>
        </is>
      </c>
      <c r="C29" s="184" t="n"/>
      <c r="D29" s="184" t="n"/>
      <c r="E29" s="184" t="inlineStr">
        <is>
          <t xml:space="preserve">п.8д О.у. Табл.3, п. 8е
</t>
        </is>
      </c>
      <c r="F29" s="184" t="inlineStr">
        <is>
          <t>Коэф - т 1+(0,1+0,15) от п.3</t>
        </is>
      </c>
      <c r="G29" s="185" t="n">
        <f>ROUND(G28*1.25,2)</f>
        <v>401700.49</v>
      </c>
      <c r="I29" s="186" t="n"/>
      <c r="K29" s="187" t="n"/>
    </row>
    <row r="30" ht="41.25" customHeight="1">
      <c r="A30" s="160" t="inlineStr">
        <is>
          <t>5</t>
        </is>
      </c>
      <c r="B30" s="184" t="inlineStr">
        <is>
          <t>Индекс на I квартал 2026 года на изыскательские работы к уровню цен 01.01.2001</t>
        </is>
      </c>
      <c r="C30" s="184" t="n"/>
      <c r="D30" s="184" t="n"/>
      <c r="E30" s="184" t="inlineStr">
        <is>
          <t>Минстрой России от 26.01.2026 № 3017-ИФ/09, приложение 5.</t>
        </is>
      </c>
      <c r="F30" s="184" t="inlineStr">
        <is>
          <t>Коэффициент 6,97 к итогу п.4</t>
        </is>
      </c>
      <c r="G30" s="185" t="n">
        <f>ROUND(G29*6.97,2)</f>
        <v>2799852.42</v>
      </c>
      <c r="I30" s="167" t="n"/>
    </row>
    <row r="31" ht="12.75" customHeight="1">
      <c r="A31" s="160" t="inlineStr">
        <is>
          <t>6</t>
        </is>
      </c>
      <c r="B31" s="161" t="inlineStr">
        <is>
          <t>Всего по смете:</t>
        </is>
      </c>
      <c r="C31" s="161" t="n"/>
      <c r="D31" s="161" t="n"/>
      <c r="E31" s="161" t="n"/>
      <c r="F31" s="161" t="inlineStr">
        <is>
          <t>Сумма от п.5</t>
        </is>
      </c>
      <c r="G31" s="183" t="n">
        <f>ROUND((G30),2)</f>
        <v>2799852.42</v>
      </c>
    </row>
    <row r="32" ht="43.5" customHeight="1">
      <c r="A32" s="160" t="inlineStr">
        <is>
          <t>7</t>
        </is>
      </c>
      <c r="B32" s="161" t="inlineStr">
        <is>
          <t>Всего по смете в 2000 г.:</t>
        </is>
      </c>
      <c r="C32" s="161" t="n"/>
      <c r="D32" s="161" t="n"/>
      <c r="E32" s="161" t="inlineStr">
        <is>
          <t>Письма Госстроя России от 04.01.2001 № АШ- 9/10, и от 07.10.1999 № АШ-3412/10</t>
        </is>
      </c>
      <c r="F32" s="161" t="n">
        <v>1.266</v>
      </c>
      <c r="G32" s="183" t="n">
        <f>ROUND(G29/F32,2)</f>
        <v>317298.97</v>
      </c>
      <c r="H32" s="186" t="n"/>
    </row>
    <row r="33" ht="43.5" customHeight="1">
      <c r="A33" s="188" t="n"/>
      <c r="B33" s="36" t="n"/>
      <c r="C33" s="36" t="n"/>
      <c r="D33" s="36" t="n"/>
      <c r="E33" s="36" t="n"/>
      <c r="F33" s="36" t="n"/>
      <c r="G33" s="189" t="n"/>
      <c r="H33" s="186" t="n"/>
    </row>
    <row r="34" ht="12" customHeight="1">
      <c r="A34" s="190" t="inlineStr">
        <is>
          <t>Составил:                                                                                                        Григорова И. А.</t>
        </is>
      </c>
    </row>
    <row r="35" ht="12" customHeight="1">
      <c r="A35" s="190" t="n"/>
      <c r="B35" s="190" t="n"/>
      <c r="C35" s="190" t="n"/>
      <c r="D35" s="190" t="n"/>
      <c r="E35" s="190" t="n"/>
      <c r="F35" s="190" t="n"/>
      <c r="G35" s="190" t="n"/>
      <c r="I35" s="191" t="n"/>
    </row>
    <row r="36" ht="12" customHeight="1">
      <c r="A36" s="190" t="n"/>
      <c r="B36" s="190" t="n"/>
      <c r="C36" s="190" t="n"/>
      <c r="D36" s="190" t="n"/>
      <c r="E36" s="190" t="n"/>
      <c r="F36" s="190" t="n"/>
      <c r="G36" s="190" t="n"/>
    </row>
    <row r="37" ht="12" customHeight="1">
      <c r="A37" s="190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2" t="n"/>
      <c r="I38" s="193" t="n"/>
    </row>
    <row r="40" ht="75" customHeight="1">
      <c r="A40" s="194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6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3"/>
    <col width="7.86" customWidth="1" min="4" max="4"/>
    <col width="8.289999999999999" customWidth="1" min="5" max="5"/>
    <col width="11" customWidth="1" min="6" max="6"/>
    <col width="9.140000000000001" customWidth="1" min="7" max="7"/>
    <col width="3.72" customWidth="1" min="8" max="8"/>
    <col width="7.28" customWidth="1" min="9" max="9"/>
    <col width="9.289999999999999" customWidth="1" min="10" max="10"/>
    <col width="12.29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>
      <c r="A1" s="195" t="inlineStr">
        <is>
          <t>Сметный расчет № СР-2-35</t>
        </is>
      </c>
    </row>
    <row r="2" ht="15" customHeight="1">
      <c r="A2" s="195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195" t="inlineStr">
        <is>
          <t>Объект: 35-ВЛ 220 Архара-Облучье с отпайкой на ПС Тарманчукан-т</t>
        </is>
      </c>
    </row>
    <row r="4">
      <c r="A4" s="196" t="inlineStr">
        <is>
          <t>Основание: Ф.579959-19.35-РД</t>
        </is>
      </c>
      <c r="B4" s="49" t="n"/>
      <c r="C4" s="49" t="n"/>
      <c r="D4" s="49" t="n"/>
      <c r="E4" s="49" t="n"/>
      <c r="F4" s="49" t="n"/>
      <c r="G4" s="49" t="n"/>
      <c r="H4" s="49" t="n"/>
      <c r="I4" s="49" t="n"/>
      <c r="J4" s="49" t="n"/>
      <c r="K4" s="49" t="n"/>
    </row>
    <row r="5" ht="25.5" customHeight="1">
      <c r="A5" s="197" t="inlineStr">
        <is>
          <t>№ п/п</t>
        </is>
      </c>
      <c r="B5" s="197" t="inlineStr">
        <is>
          <t>Наименование затрат</t>
        </is>
      </c>
      <c r="C5" s="198" t="n"/>
      <c r="D5" s="198" t="n"/>
      <c r="E5" s="198" t="n"/>
      <c r="F5" s="198" t="n"/>
      <c r="G5" s="198" t="n"/>
      <c r="H5" s="198" t="n"/>
      <c r="I5" s="199" t="n"/>
      <c r="J5" s="197" t="inlineStr">
        <is>
          <t>Ед. изм</t>
        </is>
      </c>
      <c r="K5" s="197" t="inlineStr">
        <is>
          <t>Затраты, руб.</t>
        </is>
      </c>
    </row>
    <row r="6" ht="15" customHeight="1">
      <c r="A6" s="200" t="inlineStr">
        <is>
          <t>Перевозка рабочих из г. Облучье к месту проведения работ</t>
        </is>
      </c>
      <c r="B6" s="198" t="n"/>
      <c r="C6" s="198" t="n"/>
      <c r="D6" s="198" t="n"/>
      <c r="E6" s="198" t="n"/>
      <c r="F6" s="198" t="n"/>
      <c r="G6" s="198" t="n"/>
      <c r="H6" s="198" t="n"/>
      <c r="I6" s="199" t="n"/>
      <c r="J6" s="201" t="n"/>
      <c r="K6" s="202" t="n"/>
    </row>
    <row r="7" ht="26.25" customHeight="1">
      <c r="A7" s="197" t="n">
        <v>1</v>
      </c>
      <c r="B7" s="203" t="inlineStr">
        <is>
          <t>Расстояние перевозки 
- по вдольтрассовым проездам</t>
        </is>
      </c>
      <c r="C7" s="198" t="n"/>
      <c r="D7" s="198" t="n"/>
      <c r="E7" s="198" t="n"/>
      <c r="F7" s="198" t="n"/>
      <c r="G7" s="198" t="n"/>
      <c r="H7" s="198" t="n"/>
      <c r="I7" s="199" t="n"/>
      <c r="J7" s="204" t="inlineStr">
        <is>
          <t>км</t>
        </is>
      </c>
      <c r="K7" s="205" t="n">
        <v>51</v>
      </c>
    </row>
    <row r="8" ht="17.25" customHeight="1">
      <c r="A8" s="197" t="n">
        <v>2</v>
      </c>
      <c r="B8" s="203" t="inlineStr">
        <is>
          <t>Количество перевозимых людей</t>
        </is>
      </c>
      <c r="C8" s="198" t="n"/>
      <c r="D8" s="198" t="n"/>
      <c r="E8" s="198" t="n"/>
      <c r="F8" s="198" t="n"/>
      <c r="G8" s="198" t="n"/>
      <c r="H8" s="198" t="n"/>
      <c r="I8" s="199" t="n"/>
      <c r="J8" s="204" t="inlineStr">
        <is>
          <t>чел.</t>
        </is>
      </c>
      <c r="K8" s="206" t="n">
        <f>9*6</f>
        <v>54</v>
      </c>
    </row>
    <row r="9" ht="17.25" customHeight="1">
      <c r="A9" s="197" t="n">
        <v>3</v>
      </c>
      <c r="B9" s="207" t="inlineStr">
        <is>
          <t xml:space="preserve">Продолжительность строительства </t>
        </is>
      </c>
      <c r="C9" s="198" t="n"/>
      <c r="D9" s="198" t="n"/>
      <c r="E9" s="198" t="n"/>
      <c r="F9" s="198" t="n"/>
      <c r="G9" s="198" t="n"/>
      <c r="H9" s="198" t="n"/>
      <c r="I9" s="199" t="n"/>
      <c r="J9" s="204" t="inlineStr">
        <is>
          <t>дней</t>
        </is>
      </c>
      <c r="K9" s="206" t="n">
        <f>30*6.5</f>
        <v>195</v>
      </c>
    </row>
    <row r="10" ht="17.25" customHeight="1">
      <c r="A10" s="197" t="n">
        <v>4</v>
      </c>
      <c r="B10" s="203" t="inlineStr">
        <is>
          <t>Частота перевозки</t>
        </is>
      </c>
      <c r="C10" s="198" t="n"/>
      <c r="D10" s="198" t="n"/>
      <c r="E10" s="198" t="n"/>
      <c r="F10" s="198" t="n"/>
      <c r="G10" s="198" t="n"/>
      <c r="H10" s="198" t="n"/>
      <c r="I10" s="199" t="n"/>
      <c r="J10" s="204" t="inlineStr">
        <is>
          <t>раз/день</t>
        </is>
      </c>
      <c r="K10" s="206" t="n">
        <v>2</v>
      </c>
    </row>
    <row r="11" ht="17.25" customHeight="1">
      <c r="A11" s="197" t="n">
        <v>5</v>
      </c>
      <c r="B11" s="207" t="inlineStr">
        <is>
          <t xml:space="preserve">Пассажировместимость машины  </t>
        </is>
      </c>
      <c r="C11" s="198" t="n"/>
      <c r="D11" s="198" t="n"/>
      <c r="E11" s="198" t="n"/>
      <c r="F11" s="198" t="n"/>
      <c r="G11" s="198" t="n"/>
      <c r="H11" s="198" t="n"/>
      <c r="I11" s="199" t="n"/>
      <c r="J11" s="204" t="inlineStr">
        <is>
          <t>чел.</t>
        </is>
      </c>
      <c r="K11" s="208" t="n">
        <v>20</v>
      </c>
    </row>
    <row r="12" ht="17.25" customHeight="1">
      <c r="A12" s="197" t="n">
        <v>6</v>
      </c>
      <c r="B12" s="203" t="inlineStr">
        <is>
          <t>Скорость движения автомобиля (Раздел 4)</t>
        </is>
      </c>
      <c r="C12" s="198" t="n"/>
      <c r="D12" s="198" t="n"/>
      <c r="E12" s="198" t="n"/>
      <c r="F12" s="198" t="n"/>
      <c r="G12" s="198" t="n"/>
      <c r="H12" s="198" t="n"/>
      <c r="I12" s="199" t="n"/>
      <c r="J12" s="204" t="inlineStr">
        <is>
          <t>км/час</t>
        </is>
      </c>
      <c r="K12" s="206" t="n">
        <v>30</v>
      </c>
    </row>
    <row r="13" ht="17.25" customHeight="1">
      <c r="A13" s="197" t="n">
        <v>7</v>
      </c>
      <c r="B13" s="203" t="inlineStr">
        <is>
          <t xml:space="preserve">Количество необходимых машин </t>
        </is>
      </c>
      <c r="C13" s="198" t="n"/>
      <c r="D13" s="198" t="n"/>
      <c r="E13" s="198" t="n"/>
      <c r="F13" s="198" t="n"/>
      <c r="G13" s="198" t="n"/>
      <c r="H13" s="198" t="n"/>
      <c r="I13" s="199" t="n"/>
      <c r="J13" s="204" t="inlineStr">
        <is>
          <t>шт.</t>
        </is>
      </c>
      <c r="K13" s="206" t="n">
        <f>ROUNDUP(K8/K11,0)</f>
        <v>3</v>
      </c>
    </row>
    <row r="14" ht="46.5" customHeight="1">
      <c r="A14" s="197" t="n">
        <v>8</v>
      </c>
      <c r="B14" s="203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198" t="n"/>
      <c r="D14" s="198" t="n"/>
      <c r="E14" s="198" t="n"/>
      <c r="F14" s="198" t="n"/>
      <c r="G14" s="198" t="n"/>
      <c r="H14" s="198" t="n"/>
      <c r="I14" s="199" t="n"/>
      <c r="J14" s="204" t="inlineStr">
        <is>
          <t>руб.</t>
        </is>
      </c>
      <c r="K14" s="209" t="n">
        <v>71.59999999999999</v>
      </c>
      <c r="Q14" s="210" t="inlineStr">
        <is>
          <t xml:space="preserve">  </t>
        </is>
      </c>
    </row>
    <row r="15" ht="32.25" customHeight="1">
      <c r="A15" s="197" t="n">
        <v>9</v>
      </c>
      <c r="B15" s="211" t="inlineStr">
        <is>
          <t>ИТОГО, Затраты на доставку рабочих на объект и обратно. В ценах 01.01.2000 г.</t>
        </is>
      </c>
      <c r="C15" s="198" t="n"/>
      <c r="D15" s="198" t="n"/>
      <c r="E15" s="198" t="n"/>
      <c r="F15" s="198" t="n"/>
      <c r="G15" s="198" t="n"/>
      <c r="H15" s="198" t="n"/>
      <c r="I15" s="199" t="n"/>
      <c r="J15" s="204" t="inlineStr">
        <is>
          <t>руб.</t>
        </is>
      </c>
      <c r="K15" s="212" t="n">
        <f>K18</f>
        <v>142412.4</v>
      </c>
    </row>
    <row r="16" ht="18.75" customHeight="1">
      <c r="A16" s="201" t="n">
        <v>10</v>
      </c>
      <c r="B16" s="213" t="inlineStr">
        <is>
          <t>ИТОГО, Затраты на доставку рабочих на объект и обратно. В ценах I кв. 2026 г.</t>
        </is>
      </c>
      <c r="C16" s="198" t="n"/>
      <c r="D16" s="198" t="n"/>
      <c r="E16" s="198" t="n"/>
      <c r="F16" s="198" t="n"/>
      <c r="G16" s="198" t="n"/>
      <c r="H16" s="198" t="n"/>
      <c r="I16" s="199" t="n"/>
      <c r="J16" s="204" t="inlineStr">
        <is>
          <t>руб.</t>
        </is>
      </c>
      <c r="K16" s="212" t="n">
        <f>F20</f>
        <v>2000894.22</v>
      </c>
    </row>
    <row r="17" ht="22.5" customHeight="1">
      <c r="A17" s="214" t="inlineStr">
        <is>
          <t xml:space="preserve">1. Перевозка рабочих </t>
        </is>
      </c>
      <c r="B17" s="215" t="n"/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</row>
    <row r="18" ht="15" customHeight="1">
      <c r="A18" s="216" t="n">
        <f>K7</f>
        <v>51</v>
      </c>
      <c r="B18" s="217" t="inlineStr">
        <is>
          <t>х</t>
        </is>
      </c>
      <c r="C18" s="218" t="n">
        <f>K9</f>
        <v>195</v>
      </c>
      <c r="D18" s="217" t="inlineStr">
        <is>
          <t>х</t>
        </is>
      </c>
      <c r="E18" s="218" t="n">
        <f>K10</f>
        <v>2</v>
      </c>
      <c r="F18" s="218" t="inlineStr">
        <is>
          <t>х</t>
        </is>
      </c>
      <c r="G18" s="218" t="n">
        <f>K13</f>
        <v>3</v>
      </c>
      <c r="H18" s="217" t="inlineStr">
        <is>
          <t>х</t>
        </is>
      </c>
      <c r="I18" s="216" t="n">
        <f>K14</f>
        <v>71.6</v>
      </c>
      <c r="J18" s="219" t="inlineStr">
        <is>
          <t>=</t>
        </is>
      </c>
      <c r="K18" s="220" t="n">
        <f>ROUND(A18*C18*E18*I18*G18/D19,2)</f>
        <v>142412.4</v>
      </c>
    </row>
    <row r="19" ht="15" customHeight="1">
      <c r="A19" s="221" t="n"/>
      <c r="B19" s="221" t="n"/>
      <c r="C19" s="221" t="n"/>
      <c r="D19" s="222" t="n">
        <f>K12</f>
        <v>30</v>
      </c>
      <c r="E19" s="221" t="n"/>
      <c r="F19" s="221" t="n"/>
      <c r="G19" s="221" t="n"/>
      <c r="H19" s="221" t="n"/>
      <c r="I19" s="221" t="n"/>
    </row>
    <row r="20" ht="16.5" customHeight="1">
      <c r="A20" s="223" t="n">
        <f>K18</f>
        <v>142412.4</v>
      </c>
      <c r="C20" s="219" t="inlineStr">
        <is>
          <t>х</t>
        </is>
      </c>
      <c r="D20" s="219" t="n">
        <f>K21</f>
        <v>14.05</v>
      </c>
      <c r="E20" s="219" t="inlineStr">
        <is>
          <t>=</t>
        </is>
      </c>
      <c r="F20" s="220" t="n">
        <f>ROUND(A20*D20,2)</f>
        <v>2000894.22</v>
      </c>
      <c r="G20" s="224" t="inlineStr">
        <is>
          <t>руб. в текущих ценах</t>
        </is>
      </c>
      <c r="J20" s="225" t="n"/>
      <c r="K20" s="221" t="n"/>
    </row>
    <row r="21" ht="18.75" customHeight="1">
      <c r="A21" s="226" t="inlineStr">
        <is>
          <t>Минстрой России от 24.02.2026 № 9491-ИФ/09, приложение 4. Индекс 14,05.</t>
        </is>
      </c>
      <c r="J21" s="227" t="inlineStr">
        <is>
          <t>К=</t>
        </is>
      </c>
      <c r="K21" s="227" t="n">
        <v>14.05</v>
      </c>
    </row>
    <row r="22" ht="26.25" customHeight="1">
      <c r="A22" s="228" t="inlineStr">
        <is>
          <t>Составил:</t>
        </is>
      </c>
      <c r="B22" s="229" t="n"/>
      <c r="C22" s="156" t="n"/>
      <c r="D22" s="156" t="n"/>
      <c r="E22" s="228" t="inlineStr">
        <is>
          <t>Григорова И. А.</t>
        </is>
      </c>
      <c r="G22" s="230" t="n"/>
      <c r="H22" s="231" t="n"/>
      <c r="I22" s="231" t="n"/>
      <c r="J22" s="231" t="n"/>
      <c r="K22" s="231" t="n"/>
    </row>
    <row r="23" ht="15" customHeight="1">
      <c r="A23" s="228" t="n"/>
      <c r="E23" s="228" t="n"/>
    </row>
    <row r="24" ht="9.75" customHeight="1">
      <c r="A24" s="228" t="n"/>
      <c r="E24" s="228" t="n"/>
    </row>
    <row r="25" ht="18" customHeight="1">
      <c r="A25" s="228" t="inlineStr">
        <is>
          <t>Проверил:</t>
        </is>
      </c>
      <c r="B25" s="229" t="n"/>
      <c r="C25" s="156" t="n"/>
      <c r="D25" s="156" t="n"/>
      <c r="E25" s="228" t="inlineStr">
        <is>
          <t>Черкасов А. В.</t>
        </is>
      </c>
    </row>
    <row r="27" ht="75" customHeight="1">
      <c r="A27" s="194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7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6.72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>
      <c r="B1" s="232" t="inlineStr">
        <is>
          <t>Сметный расчет № СР-3-35</t>
        </is>
      </c>
      <c r="E1" s="233" t="n"/>
    </row>
    <row r="2" ht="15.75" customHeight="1">
      <c r="B2" s="232" t="inlineStr">
        <is>
          <t xml:space="preserve">Затраты, связанные с командированием рабочих </t>
        </is>
      </c>
      <c r="E2" s="233" t="n"/>
    </row>
    <row r="3" ht="15.75" customHeight="1">
      <c r="A3" s="232" t="n"/>
      <c r="C3" s="234" t="n"/>
    </row>
    <row r="4" ht="15.75" customHeight="1">
      <c r="A4" s="232" t="inlineStr">
        <is>
          <t>Объект: 35-ВЛ 220 Архара-Облучье с отпайкой на ПС Тарманчукан-т</t>
        </is>
      </c>
    </row>
    <row r="5" ht="15.75" customHeight="1">
      <c r="A5" s="235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36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37" t="n"/>
    </row>
    <row r="7" ht="15" customHeight="1">
      <c r="A7" s="238" t="n"/>
      <c r="B7" s="239" t="n"/>
      <c r="C7" s="240" t="n"/>
      <c r="D7" s="240" t="n"/>
    </row>
    <row r="8">
      <c r="A8" s="241" t="inlineStr">
        <is>
          <t>Основание: Ф.579959-19.35-РД</t>
        </is>
      </c>
    </row>
    <row r="9" ht="28.5" customHeight="1">
      <c r="A9" s="242" t="inlineStr">
        <is>
          <t>№ п/п</t>
        </is>
      </c>
      <c r="B9" s="243" t="inlineStr">
        <is>
          <t>Наименование затрат</t>
        </is>
      </c>
      <c r="C9" s="243" t="inlineStr">
        <is>
          <t>ед.изм.</t>
        </is>
      </c>
      <c r="D9" s="242" t="inlineStr">
        <is>
          <t>Кол-во / Стоимость</t>
        </is>
      </c>
    </row>
    <row r="10" ht="15" customHeight="1">
      <c r="A10" s="243" t="n">
        <v>1</v>
      </c>
      <c r="B10" s="244" t="inlineStr">
        <is>
          <t>Исходные данные:</t>
        </is>
      </c>
      <c r="C10" s="198" t="n"/>
      <c r="D10" s="199" t="n"/>
    </row>
    <row r="11" ht="30" customHeight="1">
      <c r="A11" s="245" t="inlineStr">
        <is>
          <t>1.1</t>
        </is>
      </c>
      <c r="B11" s="246" t="inlineStr">
        <is>
          <t>Продолжительность строительства</t>
        </is>
      </c>
      <c r="C11" s="247" t="inlineStr">
        <is>
          <t>сут.</t>
        </is>
      </c>
      <c r="D11" s="248" t="n">
        <f>30*6.5</f>
        <v>195</v>
      </c>
    </row>
    <row r="12" ht="30" customHeight="1">
      <c r="A12" s="245" t="inlineStr">
        <is>
          <t>1.2</t>
        </is>
      </c>
      <c r="B12" s="246" t="inlineStr">
        <is>
          <t>Численность рабочих</t>
        </is>
      </c>
      <c r="C12" s="247" t="inlineStr">
        <is>
          <t>чел.</t>
        </is>
      </c>
      <c r="D12" s="247" t="n">
        <f>9*6</f>
        <v>54</v>
      </c>
    </row>
    <row r="13" ht="30" customHeight="1">
      <c r="A13" s="245" t="inlineStr">
        <is>
          <t>1.3</t>
        </is>
      </c>
      <c r="B13" s="246" t="inlineStr">
        <is>
          <t>Пункт базировки г. Облучье</t>
        </is>
      </c>
      <c r="C13" s="249" t="n"/>
      <c r="D13" s="249" t="n"/>
    </row>
    <row r="14" ht="15" customHeight="1">
      <c r="A14" s="245" t="inlineStr">
        <is>
          <t>1.4</t>
        </is>
      </c>
      <c r="B14" s="246" t="inlineStr">
        <is>
          <t>Автомобильная перевозки</t>
        </is>
      </c>
      <c r="C14" s="250" t="inlineStr">
        <is>
          <t>км.</t>
        </is>
      </c>
      <c r="D14" s="247" t="n">
        <v>350</v>
      </c>
    </row>
    <row r="15" ht="15" customHeight="1">
      <c r="A15" s="243" t="n">
        <v>2</v>
      </c>
      <c r="B15" s="244" t="inlineStr">
        <is>
          <t>Расчет суточных и проживания:</t>
        </is>
      </c>
      <c r="C15" s="198" t="n"/>
      <c r="D15" s="199" t="n"/>
    </row>
    <row r="16" ht="45" customHeight="1">
      <c r="A16" s="245" t="inlineStr">
        <is>
          <t>2.1</t>
        </is>
      </c>
      <c r="B16" s="251" t="inlineStr">
        <is>
          <t>Суточные по исходной ставке: 100 руб. × 195 суток × 54 чел.</t>
        </is>
      </c>
      <c r="C16" s="247" t="inlineStr">
        <is>
          <t>руб.</t>
        </is>
      </c>
      <c r="D16" s="252" t="n">
        <f>ROUND(D11*D12*100,2)</f>
        <v>1053000</v>
      </c>
    </row>
    <row r="17" ht="60" customHeight="1">
      <c r="A17" s="245" t="inlineStr">
        <is>
          <t>2.2</t>
        </is>
      </c>
      <c r="B17" s="251" t="inlineStr">
        <is>
          <t>Проживание по исходной ставке: 550 руб. × 195 суток × 54 чел.</t>
        </is>
      </c>
      <c r="C17" s="247" t="inlineStr">
        <is>
          <t>руб.</t>
        </is>
      </c>
      <c r="D17" s="252" t="n">
        <f>ROUND(D11*D12*550,2)</f>
        <v>5791500</v>
      </c>
    </row>
    <row r="18" ht="15" customHeight="1">
      <c r="A18" s="253" t="inlineStr">
        <is>
          <t>3</t>
        </is>
      </c>
      <c r="B18" s="254" t="inlineStr">
        <is>
          <t>Расчет затрат на проезд работников до места расположения  г. Облучье:</t>
        </is>
      </c>
      <c r="C18" s="198" t="n"/>
      <c r="D18" s="199" t="n"/>
    </row>
    <row r="19" ht="15" customHeight="1">
      <c r="A19" s="255" t="inlineStr">
        <is>
          <t xml:space="preserve">            Автомобильные перевозки от г. Хабаровск - г. Облучье</t>
        </is>
      </c>
      <c r="B19" s="198" t="n"/>
      <c r="C19" s="198" t="n"/>
      <c r="D19" s="199" t="n"/>
    </row>
    <row r="20" ht="50.25" customHeight="1">
      <c r="A20" s="245" t="inlineStr">
        <is>
          <t>3.1</t>
        </is>
      </c>
      <c r="B20" s="246" t="inlineStr">
        <is>
          <t>Время в пути в одном направлении 350км/51 км/час (скорость  движения вахтового автобуса доставки, взята применительно по прил. № 6,  Методика 318/пр от 15.06.2020 г.)</t>
        </is>
      </c>
      <c r="C20" s="247" t="inlineStr">
        <is>
          <t>час</t>
        </is>
      </c>
      <c r="D20" s="252" t="n">
        <f>D14/51</f>
        <v>6.86274509803922</v>
      </c>
    </row>
    <row r="21" ht="15" customHeight="1">
      <c r="A21" s="245" t="inlineStr">
        <is>
          <t>3.2</t>
        </is>
      </c>
      <c r="B21" s="246" t="inlineStr">
        <is>
          <t>Стоимость 1 маш.- часа автобуса (ФСЭМ-91.13.03-508)</t>
        </is>
      </c>
      <c r="C21" s="247" t="inlineStr">
        <is>
          <t>руб/час</t>
        </is>
      </c>
      <c r="D21" s="252" t="n">
        <v>71.59999999999999</v>
      </c>
    </row>
    <row r="22" ht="15" customHeight="1">
      <c r="A22" s="245" t="inlineStr">
        <is>
          <t>3.3</t>
        </is>
      </c>
      <c r="B22" s="246" t="inlineStr">
        <is>
          <t>Количество автобусов</t>
        </is>
      </c>
      <c r="C22" s="247" t="inlineStr">
        <is>
          <t>шт</t>
        </is>
      </c>
      <c r="D22" s="256" t="n">
        <f>ROUNDUP(D12/20,0)</f>
        <v>3</v>
      </c>
    </row>
    <row r="23" ht="90" customHeight="1">
      <c r="A23" s="245" t="inlineStr">
        <is>
          <t>3.4</t>
        </is>
      </c>
      <c r="B23" s="246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47" t="inlineStr">
        <is>
          <t>К</t>
        </is>
      </c>
      <c r="D23" s="277" t="n">
        <v>1.035</v>
      </c>
    </row>
    <row r="24" ht="45" customHeight="1">
      <c r="A24" s="245" t="n"/>
      <c r="B24" s="251" t="inlineStr">
        <is>
          <t>Проезд в базисных ценах 01.01.2000: (350 / 51) ч × 71.6 руб./ч × 3 авт. × 2 × 1.035.</t>
        </is>
      </c>
      <c r="C24" s="247" t="inlineStr">
        <is>
          <t>руб.</t>
        </is>
      </c>
      <c r="D24" s="252" t="n">
        <f>ROUND(D20*D21*D22*2*D23,2)</f>
        <v>3051.42</v>
      </c>
    </row>
    <row r="25" ht="42.75" customHeight="1">
      <c r="A25" s="245" t="n"/>
      <c r="B25" s="258" t="inlineStr">
        <is>
          <t>Проезд в текущих ценах I кв. 2026: индекс 14,05. Минстрой России от 24.02.2026 № 9491-ИФ/09.</t>
        </is>
      </c>
      <c r="C25" s="243" t="inlineStr">
        <is>
          <t>руб.</t>
        </is>
      </c>
      <c r="D25" s="259" t="n">
        <f>ROUND(D20*D21*D22*2*D23*E25,2)</f>
        <v>42872.5</v>
      </c>
      <c r="E25" s="210" t="n">
        <v>14.05</v>
      </c>
    </row>
    <row r="26" ht="15" customHeight="1">
      <c r="A26" s="247" t="n"/>
      <c r="B26" s="260" t="inlineStr">
        <is>
          <t>Итого в текущих ценах без НДС</t>
        </is>
      </c>
      <c r="C26" s="243" t="inlineStr">
        <is>
          <t>руб.</t>
        </is>
      </c>
      <c r="D26" s="259" t="n">
        <f>ROUND(D16+D17+D25,2)</f>
        <v>6887372.5</v>
      </c>
    </row>
    <row r="27" ht="45" customHeight="1">
      <c r="A27" s="247" t="n"/>
      <c r="B27" s="261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2" t="inlineStr">
        <is>
          <t>руб.</t>
        </is>
      </c>
      <c r="D27" s="263" t="n">
        <f>ROUND(D26/E25,2)</f>
        <v>490204.45</v>
      </c>
    </row>
    <row r="29" ht="15.75" customHeight="1">
      <c r="B29" s="264" t="inlineStr">
        <is>
          <t xml:space="preserve">Составил:                    </t>
        </is>
      </c>
      <c r="C29" s="264" t="inlineStr">
        <is>
          <t>Григорова И. А.</t>
        </is>
      </c>
      <c r="D29" s="264" t="n"/>
    </row>
    <row r="30" ht="15.75" customHeight="1">
      <c r="B30" s="265" t="n"/>
      <c r="C30" s="264" t="n"/>
      <c r="D30" s="264" t="n"/>
    </row>
    <row r="31" ht="15.75" customHeight="1">
      <c r="B31" s="264" t="inlineStr">
        <is>
          <t>Проверил:</t>
        </is>
      </c>
      <c r="C31" s="264" t="inlineStr">
        <is>
          <t>Черкасов А. В.</t>
        </is>
      </c>
      <c r="D31" s="264" t="n"/>
    </row>
    <row r="33" ht="75" customHeight="1">
      <c r="A33" s="194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2026-09-17T21:54:24Z</dcterms:created>
  <dcterms:modified xmlns:dcterms="http://purl.org/dc/terms/" xmlns:xsi="http://www.w3.org/2001/XMLSchema-instance" xsi:type="dcterms:W3CDTF">2026-09-17T21:59:43Z</dcterms:modified>
</cp:coreProperties>
</file>