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ПИР" sheetId="1" state="visible" r:id="rId3"/>
  </sheets>
  <definedNames>
    <definedName function="false" hidden="false" localSheetId="0" name="_xlnm.Print_Area" vbProcedure="false">ПИР!$A$1:$E$37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<sst xmlns="http://schemas.openxmlformats.org/spreadsheetml/2006/main" count="61" uniqueCount="59">
  <si>
    <t xml:space="preserve">СМЕТА № 1</t>
  </si>
  <si>
    <t xml:space="preserve">на проектные работы</t>
  </si>
  <si>
    <t xml:space="preserve">Наименование предприятия, здания, сооружения</t>
  </si>
  <si>
    <t xml:space="preserve">Оснащение стационарной горизонтальной анкерной страховочной системой крановых путей Машзала ГЭС-1 и ГЭС-2, КВГЭС им. Е.Н. Батенчука ПАО «Якутскэнерго» (Республика Саха (Якутия), Мирнинский улус, пос. Чернышевский)</t>
  </si>
  <si>
    <t xml:space="preserve">Вид проектных или изыскательских работ</t>
  </si>
  <si>
    <t xml:space="preserve">Корректировка рабочей документации - замена анкерной системы Travsafe на систему «FLEX», перевыпуск комплекта РД двух Машзалов. Крановые пути: ГЭС-1 - длина 89,29 м, пролёт 21,0 м, отм. +15,000; ГЭС-2 - длина 102,0 м, пролёт 18,0 м, отм. +10,850</t>
  </si>
  <si>
    <t xml:space="preserve">Наименование проектной организации</t>
  </si>
  <si>
    <t xml:space="preserve">Наименование организации - Заказчика</t>
  </si>
  <si>
    <t xml:space="preserve">п.п №</t>
  </si>
  <si>
    <t xml:space="preserve">Характеристика предприятия, здания, сооружения или виды работ</t>
  </si>
  <si>
    <t xml:space="preserve">№№ частей, глав, таблиц и пунктов указаний к разделу или главе Сборника цен на проектные и изыскательские работы для строительства (обоснование)</t>
  </si>
  <si>
    <t xml:space="preserve">Расчёт стоимости или количество и цена</t>
  </si>
  <si>
    <t xml:space="preserve">Стоимость (руб.)</t>
  </si>
  <si>
    <t xml:space="preserve">Разработка рабочей документации</t>
  </si>
  <si>
    <t xml:space="preserve">Раздел № 1. Проектные работы</t>
  </si>
  <si>
    <t xml:space="preserve">1.1</t>
  </si>
  <si>
    <t xml:space="preserve">Корректировка рабочей документации по оснащению стационарными горизонтальными анкерными страховочными системами крановых путей Машзала ГЭС-1 и ГЭС-2</t>
  </si>
  <si>
    <t xml:space="preserve">Расчёт (калькуляция) № 1 на выполнение работ от 10.07.2026. Ставка, накладные расходы, прибыль и командировочные расходы приняты по этой калькуляции; стоимость указана в текущем уровне цен без пересчёта по СБЦ.</t>
  </si>
  <si>
    <t xml:space="preserve">40 чел.-час. × 1 100 руб.</t>
  </si>
  <si>
    <t xml:space="preserve">Заработная плата проектировщиков (ФОТ), итого</t>
  </si>
  <si>
    <t xml:space="preserve">Накладные расходы по исходной калькуляции</t>
  </si>
  <si>
    <t xml:space="preserve">44 000,00 × 64,6282 %</t>
  </si>
  <si>
    <t xml:space="preserve">Сметная прибыль (15 % от ФОТ)</t>
  </si>
  <si>
    <t xml:space="preserve">44 000,00 × 15 %</t>
  </si>
  <si>
    <t xml:space="preserve">Итого по разделу № 1</t>
  </si>
  <si>
    <t xml:space="preserve">Раздел № 2. Командировочные расходы по исходной калькуляции</t>
  </si>
  <si>
    <t xml:space="preserve">2.1</t>
  </si>
  <si>
    <t xml:space="preserve">Транспорт (туда и обратно)</t>
  </si>
  <si>
    <t xml:space="preserve">1 поездка туда и обратно × 48 459,08 руб.</t>
  </si>
  <si>
    <t xml:space="preserve">2.2</t>
  </si>
  <si>
    <t xml:space="preserve">Аренда жилья</t>
  </si>
  <si>
    <t xml:space="preserve">2 чел. × 2 дн. × 3 500 руб.</t>
  </si>
  <si>
    <t xml:space="preserve">2.3</t>
  </si>
  <si>
    <t xml:space="preserve">Проезд Мирный - п. Чернышевский</t>
  </si>
  <si>
    <t xml:space="preserve">1 чел. × 2 поездки × 5 000 руб.</t>
  </si>
  <si>
    <t xml:space="preserve">2.4</t>
  </si>
  <si>
    <t xml:space="preserve">Суточные</t>
  </si>
  <si>
    <t xml:space="preserve">2 чел. × 2 дн. × 1 200 руб.</t>
  </si>
  <si>
    <t xml:space="preserve">Итого по разделу № 2</t>
  </si>
  <si>
    <t xml:space="preserve">Итого по смете (без НДС)</t>
  </si>
  <si>
    <t xml:space="preserve">НДС 22 %</t>
  </si>
  <si>
    <t xml:space="preserve">156 295,49 × 22 %</t>
  </si>
  <si>
    <t xml:space="preserve">Всего по смете с НДС</t>
  </si>
  <si>
    <t xml:space="preserve">Основание расчёта</t>
  </si>
  <si>
    <t xml:space="preserve">Расчёт (калькуляция) № 1 от 10.07.2026; рабочая документация РП-25-26-ПСЭМ-АС.1 и РП-25-26-ПСЭМ-АС.2</t>
  </si>
  <si>
    <t xml:space="preserve">Стадия</t>
  </si>
  <si>
    <t xml:space="preserve">Рабочая документация (Р)</t>
  </si>
  <si>
    <t xml:space="preserve">Уровень цен</t>
  </si>
  <si>
    <t xml:space="preserve">текущие цены, без индексации по СБЦ</t>
  </si>
  <si>
    <t xml:space="preserve">НДС</t>
  </si>
  <si>
    <t xml:space="preserve">22 %</t>
  </si>
  <si>
    <t xml:space="preserve">Срок выполнения</t>
  </si>
  <si>
    <t xml:space="preserve">по договору</t>
  </si>
  <si>
    <t xml:space="preserve">Авансирование</t>
  </si>
  <si>
    <t xml:space="preserve">по условиям договора</t>
  </si>
  <si>
    <t xml:space="preserve">Составил</t>
  </si>
  <si>
    <t xml:space="preserve">________________  /  ________________</t>
  </si>
  <si>
    <t xml:space="preserve">Проверил</t>
  </si>
  <si>
    <t xml:space="preserve">Руководитель проектной организации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</si>
</sst>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Arial"/>
      <family val="2"/>
      <charset val="1"/>
    </font>
    <font>
      <sz val="9"/>
      <color theme="1"/>
      <name val="Arial"/>
      <family val="2"/>
      <charset val="1"/>
    </font>
    <font>
      <b val="true"/>
      <sz val="9"/>
      <color theme="1"/>
      <name val="Arial"/>
      <family val="2"/>
      <charset val="1"/>
    </font>
    <font>
      <sz val="8"/>
      <color theme="1"/>
      <name val="Arial"/>
      <family val="2"/>
      <charset val="1"/>
    </font>
    <font>
      <b val="true"/>
      <sz val="8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4.72"/>
    <col collapsed="false" customWidth="true" hidden="false" outlineLevel="0" max="2" min="2" style="0" width="44.72"/>
    <col collapsed="false" customWidth="true" hidden="false" outlineLevel="0" max="3" min="3" style="0" width="38.71"/>
    <col collapsed="false" customWidth="true" hidden="false" outlineLevel="0" max="4" min="4" style="0" width="22.71"/>
    <col collapsed="false" customWidth="true" hidden="false" outlineLevel="0" max="5" min="5" style="0" width="16.72"/>
  </cols>
  <sheetData>
    <row r="1" customFormat="false" ht="18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31.5" hidden="false" customHeight="true" outlineLevel="0" collapsed="false">
      <c r="A4" s="3" t="s">
        <v>2</v>
      </c>
      <c r="B4" s="3"/>
      <c r="C4" s="3" t="s">
        <v>3</v>
      </c>
      <c r="D4" s="3"/>
      <c r="E4" s="3"/>
    </row>
    <row r="5" customFormat="false" ht="31.5" hidden="false" customHeight="true" outlineLevel="0" collapsed="false">
      <c r="A5" s="3" t="s">
        <v>4</v>
      </c>
      <c r="B5" s="3"/>
      <c r="C5" s="3" t="s">
        <v>5</v>
      </c>
      <c r="D5" s="3"/>
      <c r="E5" s="3"/>
    </row>
    <row r="6" customFormat="false" ht="15.75" hidden="false" customHeight="true" outlineLevel="0" collapsed="false">
      <c r="A6" s="3" t="s">
        <v>6</v>
      </c>
      <c r="B6" s="3"/>
      <c r="C6" s="3"/>
      <c r="D6" s="3"/>
      <c r="E6" s="3"/>
    </row>
    <row r="7" customFormat="false" ht="15.75" hidden="false" customHeight="true" outlineLevel="0" collapsed="false">
      <c r="A7" s="3" t="s">
        <v>7</v>
      </c>
      <c r="B7" s="3"/>
      <c r="C7" s="3"/>
      <c r="D7" s="3"/>
      <c r="E7" s="3"/>
    </row>
    <row r="9" customFormat="false" ht="48" hidden="false" customHeight="true" outlineLevel="0" collapsed="false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</row>
    <row r="10" customFormat="false" ht="15" hidden="false" customHeight="false" outlineLevel="0" collapsed="false">
      <c r="A10" s="5" t="n">
        <v>1</v>
      </c>
      <c r="B10" s="5" t="n">
        <v>2</v>
      </c>
      <c r="C10" s="5" t="n">
        <v>3</v>
      </c>
      <c r="D10" s="5" t="n">
        <v>4</v>
      </c>
      <c r="E10" s="5" t="n">
        <v>5</v>
      </c>
    </row>
    <row r="11" customFormat="false" ht="15" hidden="false" customHeight="false" outlineLevel="0" collapsed="false">
      <c r="A11" s="6" t="s">
        <v>13</v>
      </c>
      <c r="B11" s="6"/>
      <c r="C11" s="6"/>
      <c r="D11" s="6"/>
      <c r="E11" s="6"/>
    </row>
    <row r="12" customFormat="false" ht="15" hidden="false" customHeight="false" outlineLevel="0" collapsed="false">
      <c r="A12" s="6" t="s">
        <v>14</v>
      </c>
      <c r="B12" s="6"/>
      <c r="C12" s="6"/>
      <c r="D12" s="6"/>
      <c r="E12" s="6"/>
    </row>
    <row r="13" customFormat="false" ht="69.75" hidden="false" customHeight="true" outlineLevel="0" collapsed="false">
      <c r="A13" s="7" t="s">
        <v>15</v>
      </c>
      <c r="B13" s="8" t="s">
        <v>16</v>
      </c>
      <c r="C13" s="8" t="s">
        <v>17</v>
      </c>
      <c r="D13" s="8" t="s">
        <v>18</v>
      </c>
      <c r="E13" s="9" t="n">
        <f aca="false">40*1100</f>
        <v>44000</v>
      </c>
    </row>
    <row r="14" customFormat="false" ht="15" hidden="false" customHeight="true" outlineLevel="0" collapsed="false">
      <c r="A14" s="10" t="s">
        <v>19</v>
      </c>
      <c r="B14" s="10"/>
      <c r="C14" s="10"/>
      <c r="D14" s="10"/>
      <c r="E14" s="11" t="n">
        <f aca="false">E13</f>
        <v>44000</v>
      </c>
    </row>
    <row r="15" customFormat="false" ht="15" hidden="false" customHeight="true" outlineLevel="0" collapsed="false">
      <c r="A15" s="8" t="s">
        <v>20</v>
      </c>
      <c r="B15" s="8"/>
      <c r="C15" s="8"/>
      <c r="D15" s="8" t="s">
        <v>21</v>
      </c>
      <c r="E15" s="9" t="n">
        <f aca="false">E14*0.646282</f>
        <v>28436.408</v>
      </c>
    </row>
    <row r="16" customFormat="false" ht="15" hidden="false" customHeight="true" outlineLevel="0" collapsed="false">
      <c r="A16" s="8" t="s">
        <v>22</v>
      </c>
      <c r="B16" s="8"/>
      <c r="C16" s="8"/>
      <c r="D16" s="8" t="s">
        <v>23</v>
      </c>
      <c r="E16" s="9" t="n">
        <f aca="false">E14*0.15</f>
        <v>6600</v>
      </c>
    </row>
    <row r="17" customFormat="false" ht="15" hidden="false" customHeight="true" outlineLevel="0" collapsed="false">
      <c r="A17" s="10" t="s">
        <v>24</v>
      </c>
      <c r="B17" s="10"/>
      <c r="C17" s="10"/>
      <c r="D17" s="10"/>
      <c r="E17" s="11" t="n">
        <f aca="false">E14+E15+E16</f>
        <v>79036.408</v>
      </c>
    </row>
    <row r="18" customFormat="false" ht="15" hidden="false" customHeight="false" outlineLevel="0" collapsed="false">
      <c r="A18" s="6" t="s">
        <v>25</v>
      </c>
      <c r="B18" s="6"/>
      <c r="C18" s="6"/>
      <c r="D18" s="6"/>
      <c r="E18" s="6"/>
    </row>
    <row r="19" customFormat="false" ht="19.4" hidden="false" customHeight="false" outlineLevel="0" collapsed="false">
      <c r="A19" s="7" t="s">
        <v>26</v>
      </c>
      <c r="B19" s="8" t="s">
        <v>27</v>
      </c>
      <c r="C19" s="8"/>
      <c r="D19" s="8" t="s">
        <v>28</v>
      </c>
      <c r="E19" s="9" t="n">
        <f aca="false">1*48459.08</f>
        <v>48459.08</v>
      </c>
    </row>
    <row r="20" customFormat="false" ht="15" hidden="false" customHeight="false" outlineLevel="0" collapsed="false">
      <c r="A20" s="7" t="s">
        <v>29</v>
      </c>
      <c r="B20" s="8" t="s">
        <v>30</v>
      </c>
      <c r="C20" s="8"/>
      <c r="D20" s="8" t="s">
        <v>31</v>
      </c>
      <c r="E20" s="9" t="n">
        <f aca="false">2*2*3500</f>
        <v>14000</v>
      </c>
    </row>
    <row r="21" customFormat="false" ht="15" hidden="false" customHeight="false" outlineLevel="0" collapsed="false">
      <c r="A21" s="7" t="s">
        <v>32</v>
      </c>
      <c r="B21" s="8" t="s">
        <v>33</v>
      </c>
      <c r="C21" s="8"/>
      <c r="D21" s="8" t="s">
        <v>34</v>
      </c>
      <c r="E21" s="9" t="n">
        <f aca="false">1*2*5000</f>
        <v>10000</v>
      </c>
    </row>
    <row r="22" customFormat="false" ht="15" hidden="false" customHeight="false" outlineLevel="0" collapsed="false">
      <c r="A22" s="7" t="s">
        <v>35</v>
      </c>
      <c r="B22" s="8" t="s">
        <v>36</v>
      </c>
      <c r="C22" s="8"/>
      <c r="D22" s="8" t="s">
        <v>37</v>
      </c>
      <c r="E22" s="9" t="n">
        <f aca="false">2*2*1200</f>
        <v>4800</v>
      </c>
    </row>
    <row r="23" customFormat="false" ht="15" hidden="false" customHeight="true" outlineLevel="0" collapsed="false">
      <c r="A23" s="10" t="s">
        <v>38</v>
      </c>
      <c r="B23" s="10"/>
      <c r="C23" s="10"/>
      <c r="D23" s="10"/>
      <c r="E23" s="11" t="n">
        <f aca="false">SUM(E19:E22)</f>
        <v>77259.08</v>
      </c>
    </row>
    <row r="24" customFormat="false" ht="15" hidden="false" customHeight="true" outlineLevel="0" collapsed="false">
      <c r="A24" s="10" t="s">
        <v>39</v>
      </c>
      <c r="B24" s="10"/>
      <c r="C24" s="10"/>
      <c r="D24" s="10"/>
      <c r="E24" s="11" t="n">
        <f aca="false">E17+E23</f>
        <v>156295.488</v>
      </c>
    </row>
    <row r="25" customFormat="false" ht="15" hidden="false" customHeight="true" outlineLevel="0" collapsed="false">
      <c r="A25" s="8" t="s">
        <v>40</v>
      </c>
      <c r="B25" s="8"/>
      <c r="C25" s="8"/>
      <c r="D25" s="8" t="s">
        <v>41</v>
      </c>
      <c r="E25" s="9" t="n">
        <f aca="false">E24*0.22</f>
        <v>34385.00736</v>
      </c>
    </row>
    <row r="26" customFormat="false" ht="15" hidden="false" customHeight="true" outlineLevel="0" collapsed="false">
      <c r="A26" s="10" t="s">
        <v>42</v>
      </c>
      <c r="B26" s="10"/>
      <c r="C26" s="10"/>
      <c r="D26" s="10"/>
      <c r="E26" s="11" t="n">
        <f aca="false">E24+E25</f>
        <v>190680.49536</v>
      </c>
    </row>
    <row r="28" customFormat="false" ht="24" hidden="false" customHeight="true" outlineLevel="0" collapsed="false">
      <c r="B28" s="12" t="s">
        <v>43</v>
      </c>
      <c r="C28" s="13" t="s">
        <v>44</v>
      </c>
      <c r="D28" s="13"/>
      <c r="E28" s="13"/>
    </row>
    <row r="29" customFormat="false" ht="13.5" hidden="false" customHeight="true" outlineLevel="0" collapsed="false">
      <c r="B29" s="12" t="s">
        <v>45</v>
      </c>
      <c r="C29" s="13" t="s">
        <v>46</v>
      </c>
      <c r="D29" s="13"/>
      <c r="E29" s="13"/>
    </row>
    <row r="30" customFormat="false" ht="13.5" hidden="false" customHeight="true" outlineLevel="0" collapsed="false">
      <c r="B30" s="12" t="s">
        <v>47</v>
      </c>
      <c r="C30" s="13" t="s">
        <v>48</v>
      </c>
      <c r="D30" s="13"/>
      <c r="E30" s="13"/>
    </row>
    <row r="31" customFormat="false" ht="13.5" hidden="false" customHeight="true" outlineLevel="0" collapsed="false">
      <c r="B31" s="12" t="s">
        <v>49</v>
      </c>
      <c r="C31" s="13" t="s">
        <v>50</v>
      </c>
      <c r="D31" s="13"/>
      <c r="E31" s="13"/>
    </row>
    <row r="32" customFormat="false" ht="13.5" hidden="false" customHeight="true" outlineLevel="0" collapsed="false">
      <c r="B32" s="12" t="s">
        <v>51</v>
      </c>
      <c r="C32" s="13" t="s">
        <v>52</v>
      </c>
      <c r="D32" s="13"/>
      <c r="E32" s="13"/>
    </row>
    <row r="33" customFormat="false" ht="13.5" hidden="false" customHeight="true" outlineLevel="0" collapsed="false">
      <c r="B33" s="12" t="s">
        <v>53</v>
      </c>
      <c r="C33" s="13" t="s">
        <v>54</v>
      </c>
      <c r="D33" s="13"/>
      <c r="E33" s="13"/>
    </row>
    <row r="35" customFormat="false" ht="19.5" hidden="false" customHeight="true" outlineLevel="0" collapsed="false">
      <c r="B35" s="12" t="s">
        <v>55</v>
      </c>
      <c r="C35" s="13" t="s">
        <v>56</v>
      </c>
      <c r="D35" s="13"/>
      <c r="E35" s="13"/>
    </row>
    <row r="36" customFormat="false" ht="19.5" hidden="false" customHeight="true" outlineLevel="0" collapsed="false">
      <c r="B36" s="12" t="s">
        <v>57</v>
      </c>
      <c r="C36" s="13" t="s">
        <v>56</v>
      </c>
      <c r="D36" s="13"/>
      <c r="E36" s="13"/>
    </row>
    <row r="37" customFormat="false" ht="19.5" hidden="false" customHeight="true" outlineLevel="0" collapsed="false">
      <c r="B37" s="12" t="s">
        <v>58</v>
      </c>
      <c r="C37" s="13" t="s">
        <v>56</v>
      </c>
      <c r="D37" s="13"/>
      <c r="E37" s="13"/>
    </row>
  </sheetData>
  <mergeCells count="30">
    <mergeCell ref="A1:E1"/>
    <mergeCell ref="A2:E2"/>
    <mergeCell ref="A4:B4"/>
    <mergeCell ref="C4:E4"/>
    <mergeCell ref="A5:B5"/>
    <mergeCell ref="C5:E5"/>
    <mergeCell ref="A6:B6"/>
    <mergeCell ref="C6:E6"/>
    <mergeCell ref="A7:B7"/>
    <mergeCell ref="C7:E7"/>
    <mergeCell ref="A11:E11"/>
    <mergeCell ref="A12:E12"/>
    <mergeCell ref="A14:D14"/>
    <mergeCell ref="A15:C15"/>
    <mergeCell ref="A16:C16"/>
    <mergeCell ref="A17:D17"/>
    <mergeCell ref="A18:E18"/>
    <mergeCell ref="A23:D23"/>
    <mergeCell ref="A24:D24"/>
    <mergeCell ref="A25:C25"/>
    <mergeCell ref="A26:D26"/>
    <mergeCell ref="C28:E28"/>
    <mergeCell ref="C29:E29"/>
    <mergeCell ref="C30:E30"/>
    <mergeCell ref="C31:E31"/>
    <mergeCell ref="C32:E32"/>
    <mergeCell ref="C33:E33"/>
    <mergeCell ref="C35:E35"/>
    <mergeCell ref="C36:E36"/>
    <mergeCell ref="C37:E37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2026-07-11T22:15:54Z</dcterms:created>
  <dc:creator/>
  <dc:description/>
  <dc:language>ru-RU</dc:language>
  <cp:lastModifiedBy/>
  <dcterms:modified xsi:type="dcterms:W3CDTF">2026-07-11T22:15:54Z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